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2" i="1"/>
  <c r="I20"/>
  <c r="I18"/>
  <c r="I74"/>
  <c r="I50"/>
  <c r="I86"/>
  <c r="I6"/>
  <c r="I84"/>
  <c r="J40"/>
  <c r="F10"/>
  <c r="K10"/>
  <c r="H10"/>
  <c r="J10"/>
  <c r="K17"/>
  <c r="K86"/>
  <c r="J22"/>
  <c r="K21"/>
  <c r="K19"/>
  <c r="K27"/>
  <c r="I96"/>
  <c r="J96" s="1"/>
  <c r="J26"/>
  <c r="I28"/>
  <c r="I46"/>
  <c r="I58"/>
  <c r="I81"/>
  <c r="K81" s="1"/>
  <c r="I97"/>
  <c r="I85"/>
  <c r="K85" s="1"/>
  <c r="I82"/>
  <c r="K82" s="1"/>
  <c r="I89"/>
  <c r="K89" s="1"/>
  <c r="I42"/>
  <c r="I90"/>
  <c r="K90" s="1"/>
  <c r="I88"/>
  <c r="K88" s="1"/>
  <c r="I5"/>
  <c r="J5" s="1"/>
  <c r="J56"/>
  <c r="I14"/>
  <c r="J14" s="1"/>
  <c r="F56"/>
  <c r="K56"/>
  <c r="H56"/>
  <c r="G77"/>
  <c r="H77" s="1"/>
  <c r="G70"/>
  <c r="H70" s="1"/>
  <c r="G76"/>
  <c r="H76" s="1"/>
  <c r="G75"/>
  <c r="H75" s="1"/>
  <c r="G74"/>
  <c r="K74" s="1"/>
  <c r="G73"/>
  <c r="H73" s="1"/>
  <c r="K96"/>
  <c r="H96"/>
  <c r="K98"/>
  <c r="J98"/>
  <c r="H98"/>
  <c r="F98"/>
  <c r="K97"/>
  <c r="J97"/>
  <c r="H97"/>
  <c r="F97"/>
  <c r="K95"/>
  <c r="J95"/>
  <c r="H95"/>
  <c r="F95"/>
  <c r="K94"/>
  <c r="J94"/>
  <c r="H94"/>
  <c r="F94"/>
  <c r="K93"/>
  <c r="J93"/>
  <c r="H93"/>
  <c r="F93"/>
  <c r="K92"/>
  <c r="J92"/>
  <c r="H92"/>
  <c r="F92"/>
  <c r="K91"/>
  <c r="J91"/>
  <c r="H91"/>
  <c r="F91"/>
  <c r="J90"/>
  <c r="H90"/>
  <c r="F90"/>
  <c r="J89"/>
  <c r="H89"/>
  <c r="F89"/>
  <c r="J88"/>
  <c r="H88"/>
  <c r="F88"/>
  <c r="K87"/>
  <c r="J87"/>
  <c r="H87"/>
  <c r="F87"/>
  <c r="J86"/>
  <c r="H86"/>
  <c r="F86"/>
  <c r="J85"/>
  <c r="H85"/>
  <c r="F85"/>
  <c r="K84"/>
  <c r="J84"/>
  <c r="H84"/>
  <c r="F84"/>
  <c r="K83"/>
  <c r="J83"/>
  <c r="H83"/>
  <c r="F83"/>
  <c r="J82"/>
  <c r="H82"/>
  <c r="F82"/>
  <c r="J81"/>
  <c r="H81"/>
  <c r="F81"/>
  <c r="K80"/>
  <c r="J80"/>
  <c r="H80"/>
  <c r="F80"/>
  <c r="K79"/>
  <c r="J79"/>
  <c r="H79"/>
  <c r="F79"/>
  <c r="K78"/>
  <c r="J78"/>
  <c r="H78"/>
  <c r="F78"/>
  <c r="J77"/>
  <c r="F77"/>
  <c r="J76"/>
  <c r="F76"/>
  <c r="J75"/>
  <c r="F75"/>
  <c r="J74"/>
  <c r="J73"/>
  <c r="K72"/>
  <c r="J72"/>
  <c r="H72"/>
  <c r="K71"/>
  <c r="J71"/>
  <c r="H71"/>
  <c r="J70"/>
  <c r="K69"/>
  <c r="J69"/>
  <c r="H69"/>
  <c r="K68"/>
  <c r="J68"/>
  <c r="H68"/>
  <c r="K67"/>
  <c r="J67"/>
  <c r="H67"/>
  <c r="K66"/>
  <c r="J66"/>
  <c r="H66"/>
  <c r="K65"/>
  <c r="J65"/>
  <c r="H65"/>
  <c r="K64"/>
  <c r="J64"/>
  <c r="H64"/>
  <c r="K63"/>
  <c r="J63"/>
  <c r="H63"/>
  <c r="K62"/>
  <c r="J62"/>
  <c r="H62"/>
  <c r="K61"/>
  <c r="J61"/>
  <c r="H61"/>
  <c r="K60"/>
  <c r="J60"/>
  <c r="H60"/>
  <c r="K59"/>
  <c r="J59"/>
  <c r="H59"/>
  <c r="K58"/>
  <c r="J58"/>
  <c r="H58"/>
  <c r="K57"/>
  <c r="J57"/>
  <c r="H57"/>
  <c r="K55"/>
  <c r="J55"/>
  <c r="H55"/>
  <c r="K54"/>
  <c r="J54"/>
  <c r="H54"/>
  <c r="K53"/>
  <c r="J53"/>
  <c r="H53"/>
  <c r="K52"/>
  <c r="J52"/>
  <c r="H52"/>
  <c r="K51"/>
  <c r="J51"/>
  <c r="H51"/>
  <c r="K50"/>
  <c r="J50"/>
  <c r="H50"/>
  <c r="K49"/>
  <c r="J49"/>
  <c r="H49"/>
  <c r="K48"/>
  <c r="J48"/>
  <c r="H48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5"/>
  <c r="F54"/>
  <c r="F53"/>
  <c r="F52"/>
  <c r="F51"/>
  <c r="F50"/>
  <c r="F49"/>
  <c r="F26"/>
  <c r="K47"/>
  <c r="K46"/>
  <c r="K45"/>
  <c r="K44"/>
  <c r="K43"/>
  <c r="K42"/>
  <c r="K41"/>
  <c r="K39"/>
  <c r="K38"/>
  <c r="K37"/>
  <c r="K36"/>
  <c r="K35"/>
  <c r="K34"/>
  <c r="K33"/>
  <c r="K32"/>
  <c r="K31"/>
  <c r="K30"/>
  <c r="K29"/>
  <c r="K28"/>
  <c r="K26"/>
  <c r="K25"/>
  <c r="K24"/>
  <c r="K23"/>
  <c r="K22"/>
  <c r="K20"/>
  <c r="K18"/>
  <c r="K16"/>
  <c r="K15"/>
  <c r="K14"/>
  <c r="K13"/>
  <c r="K12"/>
  <c r="K11"/>
  <c r="K9"/>
  <c r="K8"/>
  <c r="K7"/>
  <c r="K6"/>
  <c r="K5"/>
  <c r="J47"/>
  <c r="J46"/>
  <c r="J45"/>
  <c r="J44"/>
  <c r="J43"/>
  <c r="J42"/>
  <c r="J41"/>
  <c r="J39"/>
  <c r="J38"/>
  <c r="J37"/>
  <c r="J36"/>
  <c r="J35"/>
  <c r="J34"/>
  <c r="J33"/>
  <c r="J32"/>
  <c r="J31"/>
  <c r="J30"/>
  <c r="J29"/>
  <c r="J28"/>
  <c r="J25"/>
  <c r="J24"/>
  <c r="J23"/>
  <c r="J21"/>
  <c r="J20"/>
  <c r="J19"/>
  <c r="J18"/>
  <c r="J17"/>
  <c r="J16"/>
  <c r="J15"/>
  <c r="J13"/>
  <c r="J12"/>
  <c r="J11"/>
  <c r="J9"/>
  <c r="J8"/>
  <c r="J7"/>
  <c r="J6"/>
  <c r="H47"/>
  <c r="H46"/>
  <c r="H45"/>
  <c r="H44"/>
  <c r="H43"/>
  <c r="H42"/>
  <c r="H41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9"/>
  <c r="H8"/>
  <c r="H7"/>
  <c r="H6"/>
  <c r="H5"/>
  <c r="F48"/>
  <c r="F47"/>
  <c r="F46"/>
  <c r="F45"/>
  <c r="F44"/>
  <c r="F43"/>
  <c r="F42"/>
  <c r="F41"/>
  <c r="F39"/>
  <c r="F38"/>
  <c r="F37"/>
  <c r="F36"/>
  <c r="F35"/>
  <c r="F34"/>
  <c r="F33"/>
  <c r="F32"/>
  <c r="F31"/>
  <c r="F30"/>
  <c r="F29"/>
  <c r="F28"/>
  <c r="F27"/>
  <c r="F25"/>
  <c r="F24"/>
  <c r="F23"/>
  <c r="F22"/>
  <c r="F21"/>
  <c r="F20"/>
  <c r="F19"/>
  <c r="F18"/>
  <c r="F17"/>
  <c r="F16"/>
  <c r="F15"/>
  <c r="F14"/>
  <c r="F13"/>
  <c r="F12"/>
  <c r="F11"/>
  <c r="F9"/>
  <c r="F8"/>
  <c r="F7"/>
  <c r="F6"/>
  <c r="F5"/>
  <c r="F4"/>
  <c r="H4"/>
  <c r="K4"/>
  <c r="J4"/>
  <c r="L10" l="1"/>
  <c r="J27"/>
  <c r="J99" s="1"/>
  <c r="K75"/>
  <c r="F99"/>
  <c r="K76"/>
  <c r="L96"/>
  <c r="H74"/>
  <c r="H99" s="1"/>
  <c r="K77"/>
  <c r="K70"/>
  <c r="K73"/>
  <c r="L56"/>
  <c r="L65"/>
  <c r="L69"/>
  <c r="L81"/>
  <c r="L87"/>
  <c r="L97"/>
  <c r="L88"/>
  <c r="L98"/>
  <c r="L95"/>
  <c r="L94"/>
  <c r="L93"/>
  <c r="L92"/>
  <c r="L91"/>
  <c r="L90"/>
  <c r="L89"/>
  <c r="L86"/>
  <c r="L85"/>
  <c r="L84"/>
  <c r="L83"/>
  <c r="L82"/>
  <c r="L80"/>
  <c r="L79"/>
  <c r="L78"/>
  <c r="L77"/>
  <c r="L76"/>
  <c r="L75"/>
  <c r="L61"/>
  <c r="L59"/>
  <c r="L63"/>
  <c r="L67"/>
  <c r="L71"/>
  <c r="L49"/>
  <c r="L53"/>
  <c r="L62"/>
  <c r="L66"/>
  <c r="L70"/>
  <c r="L74"/>
  <c r="L60"/>
  <c r="L64"/>
  <c r="L68"/>
  <c r="L72"/>
  <c r="L73"/>
  <c r="L7"/>
  <c r="L12"/>
  <c r="L16"/>
  <c r="L20"/>
  <c r="L24"/>
  <c r="L35"/>
  <c r="L44"/>
  <c r="L21"/>
  <c r="L30"/>
  <c r="L33"/>
  <c r="L37"/>
  <c r="L42"/>
  <c r="L47"/>
  <c r="L58"/>
  <c r="L29"/>
  <c r="L32"/>
  <c r="L36"/>
  <c r="L19"/>
  <c r="L28"/>
  <c r="L48"/>
  <c r="L52"/>
  <c r="L57"/>
  <c r="L5"/>
  <c r="L9"/>
  <c r="L18"/>
  <c r="L22"/>
  <c r="L34"/>
  <c r="L26"/>
  <c r="L51"/>
  <c r="L55"/>
  <c r="L50"/>
  <c r="L54"/>
  <c r="L46"/>
  <c r="L45"/>
  <c r="L43"/>
  <c r="L41"/>
  <c r="L39"/>
  <c r="L38"/>
  <c r="L31"/>
  <c r="L17"/>
  <c r="L25"/>
  <c r="L23"/>
  <c r="L15"/>
  <c r="L14"/>
  <c r="L13"/>
  <c r="L11"/>
  <c r="L8"/>
  <c r="L6"/>
  <c r="L4"/>
  <c r="L27" l="1"/>
  <c r="L99"/>
</calcChain>
</file>

<file path=xl/sharedStrings.xml><?xml version="1.0" encoding="utf-8"?>
<sst xmlns="http://schemas.openxmlformats.org/spreadsheetml/2006/main" count="208" uniqueCount="111">
  <si>
    <t>№</t>
  </si>
  <si>
    <t>Назва лікарського засобу, виробу медичного призначення</t>
  </si>
  <si>
    <t>Одиниця виміру</t>
  </si>
  <si>
    <t>Ціна</t>
  </si>
  <si>
    <t>Залишок</t>
  </si>
  <si>
    <t>оборот</t>
  </si>
  <si>
    <t>Кількість</t>
  </si>
  <si>
    <t>Сума в грн</t>
  </si>
  <si>
    <t>Отримано</t>
  </si>
  <si>
    <t>Використано</t>
  </si>
  <si>
    <t>кількість</t>
  </si>
  <si>
    <t>сума</t>
  </si>
  <si>
    <t xml:space="preserve">кількість </t>
  </si>
  <si>
    <t>Катетер Фолея р.12</t>
  </si>
  <si>
    <t>шт</t>
  </si>
  <si>
    <t>Катетер Фолея р.16</t>
  </si>
  <si>
    <t>Катетер Фолея р.18</t>
  </si>
  <si>
    <t>Катетер уролог.Нелатона</t>
  </si>
  <si>
    <t>Трубка трахеост з манж</t>
  </si>
  <si>
    <t>Трубка ендотрахеальна р.6,0</t>
  </si>
  <si>
    <t>Трубка ендотрахеальна р.7.0</t>
  </si>
  <si>
    <t>Трубка ендотрахеальна р.8.0</t>
  </si>
  <si>
    <t>Трубка ендотрахеальна р.9,0</t>
  </si>
  <si>
    <t>Лезо до скальпеля №23</t>
  </si>
  <si>
    <t>Лезо до скальпеля №11</t>
  </si>
  <si>
    <t>Шпатель отолар.стер.2,94</t>
  </si>
  <si>
    <t>Голка двостор G21 №100</t>
  </si>
  <si>
    <t>уп</t>
  </si>
  <si>
    <t>Ємкість для сечі 120 н/ст</t>
  </si>
  <si>
    <t>Ємкість для калу 30,0 н/ст</t>
  </si>
  <si>
    <t>Ємкість для мокротиння</t>
  </si>
  <si>
    <t>Ланцет(скарифікатор)№200</t>
  </si>
  <si>
    <t>Серветка із неткан.мат.№100</t>
  </si>
  <si>
    <t>Хір. пластир Transpore 1,25*9,1</t>
  </si>
  <si>
    <t>Хір. пластир Transpore 2,5*9,1</t>
  </si>
  <si>
    <t>Адгез.повязка Medipore 10*10</t>
  </si>
  <si>
    <t>Адгез.повязка 10*15</t>
  </si>
  <si>
    <t>Скло предметне №50</t>
  </si>
  <si>
    <t>Скло покривне №100</t>
  </si>
  <si>
    <t>Зонд шлунковий р.16</t>
  </si>
  <si>
    <t>Зонд шлунковий р.18</t>
  </si>
  <si>
    <t>Зонд шлунковий р.33</t>
  </si>
  <si>
    <t>Киснева маска</t>
  </si>
  <si>
    <t>Абсорбент газу 5,0</t>
  </si>
  <si>
    <t>кан</t>
  </si>
  <si>
    <t>Бинт Мартенса</t>
  </si>
  <si>
    <t>Сильфон</t>
  </si>
  <si>
    <t>Дренаж прямий №15</t>
  </si>
  <si>
    <t>Дренаж прямий №8</t>
  </si>
  <si>
    <t>Пелюшка поглинаюча№240</t>
  </si>
  <si>
    <t>Набір для спін.анестезії Perefix</t>
  </si>
  <si>
    <t>Шовний матеріал кетгут № 2</t>
  </si>
  <si>
    <t>Шовний матеріал кетгут № 3</t>
  </si>
  <si>
    <t>Шовний матеріал кетгут № 4</t>
  </si>
  <si>
    <t>Шовний матеріал кетгут № 5</t>
  </si>
  <si>
    <t>Шовний матеріал кетгут №6</t>
  </si>
  <si>
    <t>Шовний матеріал кетгут USP№2</t>
  </si>
  <si>
    <t>Шовний матеріал шовк№2</t>
  </si>
  <si>
    <t>Шовний матеріал Шовк №6</t>
  </si>
  <si>
    <t>Шовний матеріал Шовк USP2/0</t>
  </si>
  <si>
    <t>Шовний матеріал Синтіл №4</t>
  </si>
  <si>
    <t>Шовний матеріал Поліпропіл 4/0</t>
  </si>
  <si>
    <t>Шовний матеріал Novosyn р.4</t>
  </si>
  <si>
    <t xml:space="preserve"> Novosyn USP 2/0</t>
  </si>
  <si>
    <t xml:space="preserve"> Novosyn USP 4/0</t>
  </si>
  <si>
    <t xml:space="preserve"> Novosyn USP 3/0</t>
  </si>
  <si>
    <t xml:space="preserve"> Novosyn USP 1(4)</t>
  </si>
  <si>
    <t>Шовний матеріал Optilene</t>
  </si>
  <si>
    <t>Optilene USP 3/0 (1)</t>
  </si>
  <si>
    <t>Optilene USP 4/0</t>
  </si>
  <si>
    <t>Optilene USP 1(4)</t>
  </si>
  <si>
    <t xml:space="preserve">шт </t>
  </si>
  <si>
    <t>Premicron USP 2(5)</t>
  </si>
  <si>
    <t>Голка для спін.анест.G25(оранжева)</t>
  </si>
  <si>
    <t>Голка для спін.анест.G22 (чорна)</t>
  </si>
  <si>
    <t>Голка для спін.анест.G18(рожева)</t>
  </si>
  <si>
    <t>Рукавички ортопедичні р.7.0</t>
  </si>
  <si>
    <t>Рукавички ортопедичні р.7.5</t>
  </si>
  <si>
    <t>Рукавички ортопедичні р.8.0</t>
  </si>
  <si>
    <t>Рукавички ортопедичні р.8.5</t>
  </si>
  <si>
    <t>Набір перев.для вакуум.тер.ран</t>
  </si>
  <si>
    <t>Сечоприймач (уропрезерв)</t>
  </si>
  <si>
    <t>Спринцівка із мяким наконечником</t>
  </si>
  <si>
    <t>Спринцівка із твердим наконечником</t>
  </si>
  <si>
    <t>Кухоль Есмарха</t>
  </si>
  <si>
    <t>Лоток мед.ниркоподібний</t>
  </si>
  <si>
    <t>Одноразові простир.в рулоні н/ст</t>
  </si>
  <si>
    <t>Підгузки для дорослих medium№30</t>
  </si>
  <si>
    <t>Підгузки для дор. extra large№30</t>
  </si>
  <si>
    <t>Підгузки для дорослих large№30</t>
  </si>
  <si>
    <t>Ємкість для забору сечі для жін.100,0</t>
  </si>
  <si>
    <t>Ємкість для забору сечі для чол. 100,0</t>
  </si>
  <si>
    <t>Тримач(холдер)№100</t>
  </si>
  <si>
    <t>Бандаж Філадельфія</t>
  </si>
  <si>
    <t>Судно підклад.з кришкою н/ст</t>
  </si>
  <si>
    <t>Клейонка підкладна 2м</t>
  </si>
  <si>
    <t>Пластир для фік.канюль в/в</t>
  </si>
  <si>
    <t>Шприц 100мл катетерного типу</t>
  </si>
  <si>
    <t>Шовний матеріал шовк №3</t>
  </si>
  <si>
    <t>Тампон носовий 100*25*15мм</t>
  </si>
  <si>
    <t>Дихальний вірусобакт.фільтр</t>
  </si>
  <si>
    <t>Багаторазова маска анест.силік</t>
  </si>
  <si>
    <t>Мішок дихальний АМБУ</t>
  </si>
  <si>
    <t xml:space="preserve">                       Загальна сума:</t>
  </si>
  <si>
    <t>Вакуумна пробірка 2,0 / бузк.кр</t>
  </si>
  <si>
    <t>Вакуумна пробірка 4,5 / блак.кр</t>
  </si>
  <si>
    <t>Вакуумна  пробірка  9,0/ черв.кр</t>
  </si>
  <si>
    <t>Мякий еласт. пластир в рул.</t>
  </si>
  <si>
    <t>Дзеркало гортанне</t>
  </si>
  <si>
    <t>трубка ендотрахеальна р 7,5</t>
  </si>
  <si>
    <t>киснева маска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</si>
</sst>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9"/>
  <sheetViews>
    <sheetView tabSelected="1" topLeftCell="A16" workbookViewId="0">
      <selection activeCell="J21" sqref="J21"/>
    </sheetView>
  </sheetViews>
  <sheetFormatPr defaultRowHeight="15"/>
  <cols>
    <col min="1" max="1" width="5.85546875" customWidth="1"/>
    <col min="2" max="2" width="35.140625" customWidth="1"/>
    <col min="6" max="6" width="9.7109375" customWidth="1"/>
  </cols>
  <sheetData>
    <row r="1" spans="1:17" ht="56.25" customHeight="1">
      <c r="A1" s="10" t="s">
        <v>0</v>
      </c>
      <c r="B1" s="12" t="s">
        <v>1</v>
      </c>
      <c r="C1" s="12" t="s">
        <v>2</v>
      </c>
      <c r="D1" s="10" t="s">
        <v>3</v>
      </c>
      <c r="E1" s="10" t="s">
        <v>4</v>
      </c>
      <c r="F1" s="10"/>
      <c r="G1" s="10" t="s">
        <v>5</v>
      </c>
      <c r="H1" s="10"/>
      <c r="I1" s="10"/>
      <c r="J1" s="10"/>
      <c r="K1" s="10" t="s">
        <v>4</v>
      </c>
      <c r="L1" s="10"/>
      <c r="Q1" s="9"/>
    </row>
    <row r="2" spans="1:17" ht="15.75" customHeight="1">
      <c r="A2" s="10"/>
      <c r="B2" s="12"/>
      <c r="C2" s="12"/>
      <c r="D2" s="10"/>
      <c r="E2" s="10" t="s">
        <v>6</v>
      </c>
      <c r="F2" s="10" t="s">
        <v>7</v>
      </c>
      <c r="G2" s="11" t="s">
        <v>8</v>
      </c>
      <c r="H2" s="11"/>
      <c r="I2" s="11" t="s">
        <v>9</v>
      </c>
      <c r="J2" s="11"/>
      <c r="K2" s="10" t="s">
        <v>10</v>
      </c>
      <c r="L2" s="10" t="s">
        <v>11</v>
      </c>
    </row>
    <row r="3" spans="1:17">
      <c r="A3" s="10"/>
      <c r="B3" s="12"/>
      <c r="C3" s="12"/>
      <c r="D3" s="10"/>
      <c r="E3" s="10"/>
      <c r="F3" s="10"/>
      <c r="G3" s="4" t="s">
        <v>10</v>
      </c>
      <c r="H3" s="3" t="s">
        <v>11</v>
      </c>
      <c r="I3" s="4" t="s">
        <v>12</v>
      </c>
      <c r="J3" s="3" t="s">
        <v>11</v>
      </c>
      <c r="K3" s="10"/>
      <c r="L3" s="10"/>
    </row>
    <row r="4" spans="1:17">
      <c r="A4" s="2">
        <v>1</v>
      </c>
      <c r="B4" s="1" t="s">
        <v>13</v>
      </c>
      <c r="C4" s="2" t="s">
        <v>14</v>
      </c>
      <c r="D4" s="1">
        <v>25.67</v>
      </c>
      <c r="E4" s="1">
        <v>40</v>
      </c>
      <c r="F4" s="1">
        <f t="shared" ref="F4:F35" si="0">E4*D4</f>
        <v>1026.8000000000002</v>
      </c>
      <c r="G4" s="1"/>
      <c r="H4" s="1">
        <f t="shared" ref="H4:H35" si="1">G4*D4</f>
        <v>0</v>
      </c>
      <c r="I4" s="1"/>
      <c r="J4" s="1">
        <f t="shared" ref="J4:J35" si="2">I4*D4</f>
        <v>0</v>
      </c>
      <c r="K4" s="1">
        <f>E4+G4-I4</f>
        <v>40</v>
      </c>
      <c r="L4" s="1">
        <f>F4+H4-J4</f>
        <v>1026.8000000000002</v>
      </c>
    </row>
    <row r="5" spans="1:17">
      <c r="A5" s="2">
        <v>2</v>
      </c>
      <c r="B5" s="1" t="s">
        <v>15</v>
      </c>
      <c r="C5" s="2" t="s">
        <v>14</v>
      </c>
      <c r="D5" s="1">
        <v>16.579999999999998</v>
      </c>
      <c r="E5" s="1">
        <v>50</v>
      </c>
      <c r="F5" s="1">
        <f t="shared" si="0"/>
        <v>828.99999999999989</v>
      </c>
      <c r="G5" s="1">
        <v>50</v>
      </c>
      <c r="H5" s="1">
        <f t="shared" si="1"/>
        <v>828.99999999999989</v>
      </c>
      <c r="I5" s="1">
        <f>10+5</f>
        <v>15</v>
      </c>
      <c r="J5" s="1">
        <f t="shared" si="2"/>
        <v>248.7</v>
      </c>
      <c r="K5" s="1">
        <f t="shared" ref="K5:K47" si="3">E5+G5-I5</f>
        <v>85</v>
      </c>
      <c r="L5" s="1">
        <f t="shared" ref="L5:L69" si="4">F5+H5-J5</f>
        <v>1409.2999999999997</v>
      </c>
    </row>
    <row r="6" spans="1:17">
      <c r="A6" s="2">
        <v>3</v>
      </c>
      <c r="B6" s="1" t="s">
        <v>16</v>
      </c>
      <c r="C6" s="2" t="s">
        <v>14</v>
      </c>
      <c r="D6" s="1">
        <v>16.579999999999998</v>
      </c>
      <c r="E6" s="1">
        <v>40</v>
      </c>
      <c r="F6" s="1">
        <f t="shared" si="0"/>
        <v>663.19999999999993</v>
      </c>
      <c r="G6" s="1">
        <v>100</v>
      </c>
      <c r="H6" s="1">
        <f t="shared" si="1"/>
        <v>1657.9999999999998</v>
      </c>
      <c r="I6" s="1">
        <f>10+20</f>
        <v>30</v>
      </c>
      <c r="J6" s="1">
        <f t="shared" si="2"/>
        <v>497.4</v>
      </c>
      <c r="K6" s="1">
        <f t="shared" si="3"/>
        <v>110</v>
      </c>
      <c r="L6" s="1">
        <f t="shared" si="4"/>
        <v>1823.7999999999997</v>
      </c>
    </row>
    <row r="7" spans="1:17">
      <c r="A7" s="2">
        <v>4</v>
      </c>
      <c r="B7" s="1" t="s">
        <v>17</v>
      </c>
      <c r="C7" s="2" t="s">
        <v>14</v>
      </c>
      <c r="D7" s="1">
        <v>4.43</v>
      </c>
      <c r="E7" s="1">
        <v>550</v>
      </c>
      <c r="F7" s="1">
        <f t="shared" si="0"/>
        <v>2436.5</v>
      </c>
      <c r="G7" s="1"/>
      <c r="H7" s="1">
        <f t="shared" si="1"/>
        <v>0</v>
      </c>
      <c r="I7" s="1">
        <v>10</v>
      </c>
      <c r="J7" s="1">
        <f t="shared" si="2"/>
        <v>44.3</v>
      </c>
      <c r="K7" s="1">
        <f t="shared" si="3"/>
        <v>540</v>
      </c>
      <c r="L7" s="1">
        <f t="shared" si="4"/>
        <v>2392.1999999999998</v>
      </c>
    </row>
    <row r="8" spans="1:17">
      <c r="A8" s="2">
        <v>5</v>
      </c>
      <c r="B8" s="1" t="s">
        <v>18</v>
      </c>
      <c r="C8" s="2" t="s">
        <v>14</v>
      </c>
      <c r="D8" s="1">
        <v>181.78</v>
      </c>
      <c r="E8" s="1">
        <v>13</v>
      </c>
      <c r="F8" s="1">
        <f t="shared" si="0"/>
        <v>2363.14</v>
      </c>
      <c r="G8" s="1"/>
      <c r="H8" s="1">
        <f t="shared" si="1"/>
        <v>0</v>
      </c>
      <c r="I8" s="1"/>
      <c r="J8" s="1">
        <f t="shared" si="2"/>
        <v>0</v>
      </c>
      <c r="K8" s="1">
        <f t="shared" si="3"/>
        <v>13</v>
      </c>
      <c r="L8" s="1">
        <f t="shared" si="4"/>
        <v>2363.14</v>
      </c>
    </row>
    <row r="9" spans="1:17">
      <c r="A9" s="2">
        <v>6</v>
      </c>
      <c r="B9" s="1" t="s">
        <v>19</v>
      </c>
      <c r="C9" s="2" t="s">
        <v>14</v>
      </c>
      <c r="D9" s="1">
        <v>19.329999999999998</v>
      </c>
      <c r="E9" s="1">
        <v>15</v>
      </c>
      <c r="F9" s="1">
        <f t="shared" si="0"/>
        <v>289.95</v>
      </c>
      <c r="G9" s="1"/>
      <c r="H9" s="1">
        <f t="shared" si="1"/>
        <v>0</v>
      </c>
      <c r="I9" s="1"/>
      <c r="J9" s="1">
        <f t="shared" si="2"/>
        <v>0</v>
      </c>
      <c r="K9" s="1">
        <f t="shared" si="3"/>
        <v>15</v>
      </c>
      <c r="L9" s="1">
        <f t="shared" si="4"/>
        <v>289.95</v>
      </c>
    </row>
    <row r="10" spans="1:17">
      <c r="A10" s="2"/>
      <c r="B10" s="1" t="s">
        <v>109</v>
      </c>
      <c r="C10" s="2" t="s">
        <v>14</v>
      </c>
      <c r="D10" s="1">
        <v>19.329999999999998</v>
      </c>
      <c r="E10" s="1">
        <v>95</v>
      </c>
      <c r="F10" s="1">
        <f t="shared" si="0"/>
        <v>1836.35</v>
      </c>
      <c r="G10" s="1"/>
      <c r="H10" s="1">
        <f t="shared" si="1"/>
        <v>0</v>
      </c>
      <c r="I10" s="1"/>
      <c r="J10" s="1">
        <f t="shared" si="2"/>
        <v>0</v>
      </c>
      <c r="K10" s="1">
        <f t="shared" si="3"/>
        <v>95</v>
      </c>
      <c r="L10" s="1">
        <f t="shared" si="4"/>
        <v>1836.35</v>
      </c>
    </row>
    <row r="11" spans="1:17">
      <c r="A11" s="2"/>
      <c r="B11" s="1" t="s">
        <v>20</v>
      </c>
      <c r="C11" s="2" t="s">
        <v>14</v>
      </c>
      <c r="D11" s="1">
        <v>19.329999999999998</v>
      </c>
      <c r="E11" s="1">
        <v>45</v>
      </c>
      <c r="F11" s="1">
        <f t="shared" si="0"/>
        <v>869.84999999999991</v>
      </c>
      <c r="G11" s="1"/>
      <c r="H11" s="1">
        <f t="shared" si="1"/>
        <v>0</v>
      </c>
      <c r="I11" s="1"/>
      <c r="J11" s="1">
        <f t="shared" si="2"/>
        <v>0</v>
      </c>
      <c r="K11" s="1">
        <f t="shared" si="3"/>
        <v>45</v>
      </c>
      <c r="L11" s="1">
        <f t="shared" si="4"/>
        <v>869.84999999999991</v>
      </c>
    </row>
    <row r="12" spans="1:17">
      <c r="A12" s="2"/>
      <c r="B12" s="1" t="s">
        <v>21</v>
      </c>
      <c r="C12" s="2" t="s">
        <v>14</v>
      </c>
      <c r="D12" s="1">
        <v>19.329999999999998</v>
      </c>
      <c r="E12" s="1">
        <v>25</v>
      </c>
      <c r="F12" s="1">
        <f t="shared" si="0"/>
        <v>483.24999999999994</v>
      </c>
      <c r="G12" s="1"/>
      <c r="H12" s="1">
        <f t="shared" si="1"/>
        <v>0</v>
      </c>
      <c r="I12" s="1"/>
      <c r="J12" s="1">
        <f t="shared" si="2"/>
        <v>0</v>
      </c>
      <c r="K12" s="1">
        <f t="shared" si="3"/>
        <v>25</v>
      </c>
      <c r="L12" s="1">
        <f t="shared" si="4"/>
        <v>483.24999999999994</v>
      </c>
    </row>
    <row r="13" spans="1:17">
      <c r="A13" s="2"/>
      <c r="B13" s="1" t="s">
        <v>22</v>
      </c>
      <c r="C13" s="2" t="s">
        <v>14</v>
      </c>
      <c r="D13" s="1">
        <v>19.329999999999998</v>
      </c>
      <c r="E13" s="1">
        <v>25</v>
      </c>
      <c r="F13" s="1">
        <f t="shared" si="0"/>
        <v>483.24999999999994</v>
      </c>
      <c r="G13" s="1"/>
      <c r="H13" s="1">
        <f t="shared" si="1"/>
        <v>0</v>
      </c>
      <c r="I13" s="1"/>
      <c r="J13" s="1">
        <f t="shared" si="2"/>
        <v>0</v>
      </c>
      <c r="K13" s="1">
        <f t="shared" si="3"/>
        <v>25</v>
      </c>
      <c r="L13" s="1">
        <f t="shared" si="4"/>
        <v>483.24999999999994</v>
      </c>
    </row>
    <row r="14" spans="1:17">
      <c r="A14" s="2">
        <v>7</v>
      </c>
      <c r="B14" s="1" t="s">
        <v>23</v>
      </c>
      <c r="C14" s="2" t="s">
        <v>14</v>
      </c>
      <c r="D14" s="1">
        <v>1.82</v>
      </c>
      <c r="E14" s="1">
        <v>4580</v>
      </c>
      <c r="F14" s="1">
        <f t="shared" si="0"/>
        <v>8335.6</v>
      </c>
      <c r="G14" s="1"/>
      <c r="H14" s="1">
        <f t="shared" si="1"/>
        <v>0</v>
      </c>
      <c r="I14" s="1">
        <f>100+300</f>
        <v>400</v>
      </c>
      <c r="J14" s="1">
        <f t="shared" si="2"/>
        <v>728</v>
      </c>
      <c r="K14" s="1">
        <f t="shared" si="3"/>
        <v>4180</v>
      </c>
      <c r="L14" s="1">
        <f t="shared" si="4"/>
        <v>7607.6</v>
      </c>
    </row>
    <row r="15" spans="1:17">
      <c r="A15" s="2">
        <v>8</v>
      </c>
      <c r="B15" s="1" t="s">
        <v>24</v>
      </c>
      <c r="C15" s="2" t="s">
        <v>14</v>
      </c>
      <c r="D15" s="1">
        <v>1.82</v>
      </c>
      <c r="E15" s="1">
        <v>100</v>
      </c>
      <c r="F15" s="1">
        <f t="shared" si="0"/>
        <v>182</v>
      </c>
      <c r="G15" s="1">
        <v>300</v>
      </c>
      <c r="H15" s="1">
        <f t="shared" si="1"/>
        <v>546</v>
      </c>
      <c r="I15" s="1"/>
      <c r="J15" s="1">
        <f t="shared" si="2"/>
        <v>0</v>
      </c>
      <c r="K15" s="1">
        <f t="shared" si="3"/>
        <v>400</v>
      </c>
      <c r="L15" s="1">
        <f t="shared" si="4"/>
        <v>728</v>
      </c>
    </row>
    <row r="16" spans="1:17">
      <c r="A16" s="2">
        <v>9</v>
      </c>
      <c r="B16" s="1" t="s">
        <v>25</v>
      </c>
      <c r="C16" s="2" t="s">
        <v>14</v>
      </c>
      <c r="D16" s="1">
        <v>2.94</v>
      </c>
      <c r="E16" s="1">
        <v>700</v>
      </c>
      <c r="F16" s="1">
        <f t="shared" si="0"/>
        <v>2058</v>
      </c>
      <c r="G16" s="1"/>
      <c r="H16" s="1">
        <f t="shared" si="1"/>
        <v>0</v>
      </c>
      <c r="I16" s="1"/>
      <c r="J16" s="1">
        <f t="shared" si="2"/>
        <v>0</v>
      </c>
      <c r="K16" s="1">
        <f t="shared" si="3"/>
        <v>700</v>
      </c>
      <c r="L16" s="1">
        <f t="shared" si="4"/>
        <v>2058</v>
      </c>
    </row>
    <row r="17" spans="1:12">
      <c r="A17" s="2">
        <v>10</v>
      </c>
      <c r="B17" s="1" t="s">
        <v>104</v>
      </c>
      <c r="C17" s="2" t="s">
        <v>14</v>
      </c>
      <c r="D17" s="1">
        <v>2.33</v>
      </c>
      <c r="E17" s="1">
        <v>6124</v>
      </c>
      <c r="F17" s="1">
        <f t="shared" si="0"/>
        <v>14268.92</v>
      </c>
      <c r="G17" s="1"/>
      <c r="H17" s="1">
        <f t="shared" si="1"/>
        <v>0</v>
      </c>
      <c r="I17" s="1">
        <v>2660</v>
      </c>
      <c r="J17" s="1">
        <f t="shared" si="2"/>
        <v>6197.8</v>
      </c>
      <c r="K17" s="1">
        <f t="shared" si="3"/>
        <v>3464</v>
      </c>
      <c r="L17" s="1">
        <f t="shared" si="4"/>
        <v>8071.12</v>
      </c>
    </row>
    <row r="18" spans="1:12">
      <c r="A18" s="2"/>
      <c r="B18" s="1" t="s">
        <v>105</v>
      </c>
      <c r="C18" s="2" t="s">
        <v>14</v>
      </c>
      <c r="D18" s="1">
        <v>2.76</v>
      </c>
      <c r="E18" s="1">
        <v>1372</v>
      </c>
      <c r="F18" s="1">
        <f t="shared" si="0"/>
        <v>3786.72</v>
      </c>
      <c r="G18" s="1"/>
      <c r="H18" s="1">
        <f t="shared" si="1"/>
        <v>0</v>
      </c>
      <c r="I18" s="1">
        <f>30+30+200+10+30+200+15+20+20+26+19+20+27+25+10+15+15+30+15+31+10</f>
        <v>798</v>
      </c>
      <c r="J18" s="1">
        <f t="shared" si="2"/>
        <v>2202.48</v>
      </c>
      <c r="K18" s="1">
        <f t="shared" si="3"/>
        <v>574</v>
      </c>
      <c r="L18" s="1">
        <f t="shared" si="4"/>
        <v>1584.2399999999998</v>
      </c>
    </row>
    <row r="19" spans="1:12">
      <c r="A19" s="2"/>
      <c r="B19" s="1" t="s">
        <v>106</v>
      </c>
      <c r="C19" s="2" t="s">
        <v>14</v>
      </c>
      <c r="D19" s="1">
        <v>3.07</v>
      </c>
      <c r="E19" s="1">
        <v>11244</v>
      </c>
      <c r="F19" s="1">
        <f t="shared" si="0"/>
        <v>34519.08</v>
      </c>
      <c r="G19" s="1"/>
      <c r="H19" s="1">
        <f t="shared" si="1"/>
        <v>0</v>
      </c>
      <c r="I19" s="1">
        <v>3360</v>
      </c>
      <c r="J19" s="1">
        <f t="shared" si="2"/>
        <v>10315.199999999999</v>
      </c>
      <c r="K19" s="1">
        <f t="shared" si="3"/>
        <v>7884</v>
      </c>
      <c r="L19" s="1">
        <f t="shared" si="4"/>
        <v>24203.880000000005</v>
      </c>
    </row>
    <row r="20" spans="1:12">
      <c r="A20" s="2">
        <v>11</v>
      </c>
      <c r="B20" s="1" t="s">
        <v>26</v>
      </c>
      <c r="C20" s="2" t="s">
        <v>27</v>
      </c>
      <c r="D20" s="1">
        <v>218.39</v>
      </c>
      <c r="E20" s="1">
        <v>336</v>
      </c>
      <c r="F20" s="1">
        <f t="shared" si="0"/>
        <v>73379.039999999994</v>
      </c>
      <c r="G20" s="1"/>
      <c r="H20" s="1">
        <f t="shared" si="1"/>
        <v>0</v>
      </c>
      <c r="I20" s="1">
        <f>28+2</f>
        <v>30</v>
      </c>
      <c r="J20" s="1">
        <f t="shared" si="2"/>
        <v>6551.7</v>
      </c>
      <c r="K20" s="1">
        <f t="shared" si="3"/>
        <v>306</v>
      </c>
      <c r="L20" s="1">
        <f t="shared" si="4"/>
        <v>66827.34</v>
      </c>
    </row>
    <row r="21" spans="1:12">
      <c r="A21" s="2">
        <v>12</v>
      </c>
      <c r="B21" s="1" t="s">
        <v>28</v>
      </c>
      <c r="C21" s="2" t="s">
        <v>14</v>
      </c>
      <c r="D21" s="1">
        <v>1.92</v>
      </c>
      <c r="E21" s="1">
        <v>4084</v>
      </c>
      <c r="F21" s="1">
        <f t="shared" si="0"/>
        <v>7841.28</v>
      </c>
      <c r="G21" s="1"/>
      <c r="H21" s="1">
        <f t="shared" si="1"/>
        <v>0</v>
      </c>
      <c r="I21" s="1">
        <v>1370</v>
      </c>
      <c r="J21" s="1">
        <f t="shared" si="2"/>
        <v>2630.4</v>
      </c>
      <c r="K21" s="1">
        <f t="shared" si="3"/>
        <v>2714</v>
      </c>
      <c r="L21" s="1">
        <f t="shared" si="4"/>
        <v>5210.8799999999992</v>
      </c>
    </row>
    <row r="22" spans="1:12">
      <c r="A22" s="2">
        <v>13</v>
      </c>
      <c r="B22" s="1" t="s">
        <v>29</v>
      </c>
      <c r="C22" s="2" t="s">
        <v>14</v>
      </c>
      <c r="D22" s="1">
        <v>2.34</v>
      </c>
      <c r="E22" s="1">
        <v>4062</v>
      </c>
      <c r="F22" s="1">
        <f t="shared" si="0"/>
        <v>9505.08</v>
      </c>
      <c r="G22" s="1"/>
      <c r="H22" s="1">
        <f t="shared" si="1"/>
        <v>0</v>
      </c>
      <c r="I22" s="1">
        <f>30+30+10+30+15+20+100+26+19+27+25+10+15+15+30+15+31+10</f>
        <v>458</v>
      </c>
      <c r="J22" s="1">
        <f t="shared" si="2"/>
        <v>1071.72</v>
      </c>
      <c r="K22" s="1">
        <f t="shared" si="3"/>
        <v>3604</v>
      </c>
      <c r="L22" s="1">
        <f t="shared" si="4"/>
        <v>8433.36</v>
      </c>
    </row>
    <row r="23" spans="1:12">
      <c r="A23" s="2">
        <v>14</v>
      </c>
      <c r="B23" s="1" t="s">
        <v>30</v>
      </c>
      <c r="C23" s="2" t="s">
        <v>14</v>
      </c>
      <c r="D23" s="1">
        <v>2.2000000000000002</v>
      </c>
      <c r="E23" s="1">
        <v>440</v>
      </c>
      <c r="F23" s="1">
        <f t="shared" si="0"/>
        <v>968.00000000000011</v>
      </c>
      <c r="G23" s="1"/>
      <c r="H23" s="1">
        <f t="shared" si="1"/>
        <v>0</v>
      </c>
      <c r="I23" s="1"/>
      <c r="J23" s="1">
        <f t="shared" si="2"/>
        <v>0</v>
      </c>
      <c r="K23" s="1">
        <f t="shared" si="3"/>
        <v>440</v>
      </c>
      <c r="L23" s="1">
        <f t="shared" si="4"/>
        <v>968.00000000000011</v>
      </c>
    </row>
    <row r="24" spans="1:12">
      <c r="A24" s="2">
        <v>15</v>
      </c>
      <c r="B24" s="1" t="s">
        <v>31</v>
      </c>
      <c r="C24" s="2" t="s">
        <v>27</v>
      </c>
      <c r="D24" s="1">
        <v>45.62</v>
      </c>
      <c r="E24" s="1">
        <v>62</v>
      </c>
      <c r="F24" s="1">
        <f t="shared" si="0"/>
        <v>2828.44</v>
      </c>
      <c r="G24" s="1"/>
      <c r="H24" s="1">
        <f t="shared" si="1"/>
        <v>0</v>
      </c>
      <c r="I24" s="1">
        <v>6</v>
      </c>
      <c r="J24" s="1">
        <f t="shared" si="2"/>
        <v>273.71999999999997</v>
      </c>
      <c r="K24" s="1">
        <f t="shared" si="3"/>
        <v>56</v>
      </c>
      <c r="L24" s="1">
        <f t="shared" si="4"/>
        <v>2554.7200000000003</v>
      </c>
    </row>
    <row r="25" spans="1:12">
      <c r="A25" s="2">
        <v>16</v>
      </c>
      <c r="B25" s="1" t="s">
        <v>32</v>
      </c>
      <c r="C25" s="2" t="s">
        <v>27</v>
      </c>
      <c r="D25" s="1">
        <v>29.42</v>
      </c>
      <c r="E25" s="1">
        <v>348</v>
      </c>
      <c r="F25" s="1">
        <f t="shared" si="0"/>
        <v>10238.16</v>
      </c>
      <c r="G25" s="1"/>
      <c r="H25" s="1">
        <f t="shared" si="1"/>
        <v>0</v>
      </c>
      <c r="I25" s="1">
        <v>25</v>
      </c>
      <c r="J25" s="1">
        <f t="shared" si="2"/>
        <v>735.5</v>
      </c>
      <c r="K25" s="1">
        <f t="shared" si="3"/>
        <v>323</v>
      </c>
      <c r="L25" s="1">
        <f t="shared" si="4"/>
        <v>9502.66</v>
      </c>
    </row>
    <row r="26" spans="1:12">
      <c r="A26" s="2">
        <v>17</v>
      </c>
      <c r="B26" s="1" t="s">
        <v>33</v>
      </c>
      <c r="C26" s="2" t="s">
        <v>14</v>
      </c>
      <c r="D26" s="1">
        <v>13.66</v>
      </c>
      <c r="E26" s="1">
        <v>522</v>
      </c>
      <c r="F26" s="1">
        <f t="shared" si="0"/>
        <v>7130.52</v>
      </c>
      <c r="G26" s="1"/>
      <c r="H26" s="1">
        <f t="shared" si="1"/>
        <v>0</v>
      </c>
      <c r="I26" s="1">
        <v>100</v>
      </c>
      <c r="J26" s="1">
        <f t="shared" si="2"/>
        <v>1366</v>
      </c>
      <c r="K26" s="1">
        <f t="shared" si="3"/>
        <v>422</v>
      </c>
      <c r="L26" s="1">
        <f t="shared" si="4"/>
        <v>5764.52</v>
      </c>
    </row>
    <row r="27" spans="1:12">
      <c r="A27" s="2">
        <v>18</v>
      </c>
      <c r="B27" s="1" t="s">
        <v>34</v>
      </c>
      <c r="C27" s="2" t="s">
        <v>14</v>
      </c>
      <c r="D27" s="1">
        <v>26.7</v>
      </c>
      <c r="E27" s="1">
        <v>407</v>
      </c>
      <c r="F27" s="1">
        <f t="shared" si="0"/>
        <v>10866.9</v>
      </c>
      <c r="G27" s="1"/>
      <c r="H27" s="1">
        <f t="shared" si="1"/>
        <v>0</v>
      </c>
      <c r="I27" s="1">
        <v>180</v>
      </c>
      <c r="J27" s="1">
        <f t="shared" si="2"/>
        <v>4806</v>
      </c>
      <c r="K27" s="1">
        <f t="shared" si="3"/>
        <v>227</v>
      </c>
      <c r="L27" s="1">
        <f t="shared" si="4"/>
        <v>6060.9</v>
      </c>
    </row>
    <row r="28" spans="1:12">
      <c r="A28" s="2">
        <v>19</v>
      </c>
      <c r="B28" s="1" t="s">
        <v>107</v>
      </c>
      <c r="C28" s="2" t="s">
        <v>14</v>
      </c>
      <c r="D28" s="1">
        <v>490.85</v>
      </c>
      <c r="E28" s="1">
        <v>9</v>
      </c>
      <c r="F28" s="1">
        <f t="shared" si="0"/>
        <v>4417.6500000000005</v>
      </c>
      <c r="G28" s="1"/>
      <c r="H28" s="1">
        <f t="shared" si="1"/>
        <v>0</v>
      </c>
      <c r="I28" s="1">
        <f>1+1+3</f>
        <v>5</v>
      </c>
      <c r="J28" s="1">
        <f t="shared" si="2"/>
        <v>2454.25</v>
      </c>
      <c r="K28" s="1">
        <f t="shared" si="3"/>
        <v>4</v>
      </c>
      <c r="L28" s="1">
        <f t="shared" si="4"/>
        <v>1963.4000000000005</v>
      </c>
    </row>
    <row r="29" spans="1:12">
      <c r="A29" s="2">
        <v>20</v>
      </c>
      <c r="B29" s="1" t="s">
        <v>35</v>
      </c>
      <c r="C29" s="2" t="s">
        <v>14</v>
      </c>
      <c r="D29" s="1">
        <v>13.7</v>
      </c>
      <c r="E29" s="1">
        <v>40</v>
      </c>
      <c r="F29" s="1">
        <f t="shared" si="0"/>
        <v>548</v>
      </c>
      <c r="G29" s="1"/>
      <c r="H29" s="1">
        <f t="shared" si="1"/>
        <v>0</v>
      </c>
      <c r="I29" s="1"/>
      <c r="J29" s="1">
        <f t="shared" si="2"/>
        <v>0</v>
      </c>
      <c r="K29" s="1">
        <f t="shared" si="3"/>
        <v>40</v>
      </c>
      <c r="L29" s="1">
        <f t="shared" si="4"/>
        <v>548</v>
      </c>
    </row>
    <row r="30" spans="1:12">
      <c r="A30" s="2"/>
      <c r="B30" s="1" t="s">
        <v>36</v>
      </c>
      <c r="C30" s="2" t="s">
        <v>14</v>
      </c>
      <c r="D30" s="1">
        <v>15.84</v>
      </c>
      <c r="E30" s="1">
        <v>20</v>
      </c>
      <c r="F30" s="1">
        <f t="shared" si="0"/>
        <v>316.8</v>
      </c>
      <c r="G30" s="1"/>
      <c r="H30" s="1">
        <f t="shared" si="1"/>
        <v>0</v>
      </c>
      <c r="I30" s="1"/>
      <c r="J30" s="1">
        <f t="shared" si="2"/>
        <v>0</v>
      </c>
      <c r="K30" s="1">
        <f t="shared" si="3"/>
        <v>20</v>
      </c>
      <c r="L30" s="1">
        <f t="shared" si="4"/>
        <v>316.8</v>
      </c>
    </row>
    <row r="31" spans="1:12">
      <c r="A31" s="2">
        <v>21</v>
      </c>
      <c r="B31" s="1" t="s">
        <v>37</v>
      </c>
      <c r="C31" s="2" t="s">
        <v>14</v>
      </c>
      <c r="D31" s="1">
        <v>33.6</v>
      </c>
      <c r="E31" s="1">
        <v>145</v>
      </c>
      <c r="F31" s="1">
        <f t="shared" si="0"/>
        <v>4872</v>
      </c>
      <c r="G31" s="1"/>
      <c r="H31" s="1">
        <f t="shared" si="1"/>
        <v>0</v>
      </c>
      <c r="I31" s="1"/>
      <c r="J31" s="1">
        <f t="shared" si="2"/>
        <v>0</v>
      </c>
      <c r="K31" s="1">
        <f t="shared" si="3"/>
        <v>145</v>
      </c>
      <c r="L31" s="1">
        <f t="shared" si="4"/>
        <v>4872</v>
      </c>
    </row>
    <row r="32" spans="1:12">
      <c r="A32" s="2">
        <v>22</v>
      </c>
      <c r="B32" s="1" t="s">
        <v>38</v>
      </c>
      <c r="C32" s="2" t="s">
        <v>14</v>
      </c>
      <c r="D32" s="1">
        <v>24.34</v>
      </c>
      <c r="E32" s="1">
        <v>40</v>
      </c>
      <c r="F32" s="1">
        <f t="shared" si="0"/>
        <v>973.6</v>
      </c>
      <c r="G32" s="1"/>
      <c r="H32" s="1">
        <f t="shared" si="1"/>
        <v>0</v>
      </c>
      <c r="I32" s="1"/>
      <c r="J32" s="1">
        <f t="shared" si="2"/>
        <v>0</v>
      </c>
      <c r="K32" s="1">
        <f t="shared" si="3"/>
        <v>40</v>
      </c>
      <c r="L32" s="1">
        <f t="shared" si="4"/>
        <v>973.6</v>
      </c>
    </row>
    <row r="33" spans="1:12">
      <c r="A33" s="2">
        <v>23</v>
      </c>
      <c r="B33" s="1" t="s">
        <v>39</v>
      </c>
      <c r="C33" s="2" t="s">
        <v>14</v>
      </c>
      <c r="D33" s="1">
        <v>8.64</v>
      </c>
      <c r="E33" s="1">
        <v>188</v>
      </c>
      <c r="F33" s="1">
        <f t="shared" si="0"/>
        <v>1624.3200000000002</v>
      </c>
      <c r="G33" s="1"/>
      <c r="H33" s="1">
        <f t="shared" si="1"/>
        <v>0</v>
      </c>
      <c r="I33" s="1"/>
      <c r="J33" s="1">
        <f t="shared" si="2"/>
        <v>0</v>
      </c>
      <c r="K33" s="1">
        <f t="shared" si="3"/>
        <v>188</v>
      </c>
      <c r="L33" s="1">
        <f t="shared" si="4"/>
        <v>1624.3200000000002</v>
      </c>
    </row>
    <row r="34" spans="1:12">
      <c r="A34" s="2"/>
      <c r="B34" s="1" t="s">
        <v>40</v>
      </c>
      <c r="C34" s="2" t="s">
        <v>14</v>
      </c>
      <c r="D34" s="1">
        <v>14.6</v>
      </c>
      <c r="E34" s="1">
        <v>9</v>
      </c>
      <c r="F34" s="1">
        <f t="shared" si="0"/>
        <v>131.4</v>
      </c>
      <c r="G34" s="1"/>
      <c r="H34" s="1">
        <f t="shared" si="1"/>
        <v>0</v>
      </c>
      <c r="I34" s="1"/>
      <c r="J34" s="1">
        <f t="shared" si="2"/>
        <v>0</v>
      </c>
      <c r="K34" s="1">
        <f t="shared" si="3"/>
        <v>9</v>
      </c>
      <c r="L34" s="1">
        <f t="shared" si="4"/>
        <v>131.4</v>
      </c>
    </row>
    <row r="35" spans="1:12">
      <c r="A35" s="2"/>
      <c r="B35" s="1" t="s">
        <v>40</v>
      </c>
      <c r="C35" s="2" t="s">
        <v>14</v>
      </c>
      <c r="D35" s="1">
        <v>13.65</v>
      </c>
      <c r="E35" s="1">
        <v>310</v>
      </c>
      <c r="F35" s="1">
        <f t="shared" si="0"/>
        <v>4231.5</v>
      </c>
      <c r="G35" s="1"/>
      <c r="H35" s="1">
        <f t="shared" si="1"/>
        <v>0</v>
      </c>
      <c r="I35" s="1">
        <v>30</v>
      </c>
      <c r="J35" s="1">
        <f t="shared" si="2"/>
        <v>409.5</v>
      </c>
      <c r="K35" s="1">
        <f t="shared" si="3"/>
        <v>280</v>
      </c>
      <c r="L35" s="1">
        <f t="shared" si="4"/>
        <v>3822</v>
      </c>
    </row>
    <row r="36" spans="1:12">
      <c r="A36" s="2"/>
      <c r="B36" s="1" t="s">
        <v>41</v>
      </c>
      <c r="C36" s="2" t="s">
        <v>14</v>
      </c>
      <c r="D36" s="1">
        <v>22</v>
      </c>
      <c r="E36" s="1">
        <v>86</v>
      </c>
      <c r="F36" s="1">
        <f t="shared" ref="F36:F69" si="5">E36*D36</f>
        <v>1892</v>
      </c>
      <c r="G36" s="1"/>
      <c r="H36" s="1">
        <f t="shared" ref="H36:H69" si="6">G36*D36</f>
        <v>0</v>
      </c>
      <c r="I36" s="1">
        <v>5</v>
      </c>
      <c r="J36" s="1">
        <f t="shared" ref="J36:J69" si="7">I36*D36</f>
        <v>110</v>
      </c>
      <c r="K36" s="1">
        <f t="shared" si="3"/>
        <v>81</v>
      </c>
      <c r="L36" s="1">
        <f t="shared" si="4"/>
        <v>1782</v>
      </c>
    </row>
    <row r="37" spans="1:12">
      <c r="A37" s="2">
        <v>24</v>
      </c>
      <c r="B37" s="1" t="s">
        <v>100</v>
      </c>
      <c r="C37" s="2" t="s">
        <v>14</v>
      </c>
      <c r="D37" s="1">
        <v>136.44999999999999</v>
      </c>
      <c r="E37" s="1">
        <v>390</v>
      </c>
      <c r="F37" s="1">
        <f t="shared" si="5"/>
        <v>53215.499999999993</v>
      </c>
      <c r="G37" s="1"/>
      <c r="H37" s="1">
        <f t="shared" si="6"/>
        <v>0</v>
      </c>
      <c r="I37" s="1"/>
      <c r="J37" s="1">
        <f t="shared" si="7"/>
        <v>0</v>
      </c>
      <c r="K37" s="1">
        <f t="shared" si="3"/>
        <v>390</v>
      </c>
      <c r="L37" s="1">
        <f t="shared" si="4"/>
        <v>53215.499999999993</v>
      </c>
    </row>
    <row r="38" spans="1:12">
      <c r="A38" s="2">
        <v>25</v>
      </c>
      <c r="B38" s="1" t="s">
        <v>100</v>
      </c>
      <c r="C38" s="2" t="s">
        <v>14</v>
      </c>
      <c r="D38" s="1">
        <v>69</v>
      </c>
      <c r="E38" s="1">
        <v>990</v>
      </c>
      <c r="F38" s="1">
        <f t="shared" si="5"/>
        <v>68310</v>
      </c>
      <c r="G38" s="1"/>
      <c r="H38" s="1">
        <f t="shared" si="6"/>
        <v>0</v>
      </c>
      <c r="I38" s="1"/>
      <c r="J38" s="1">
        <f t="shared" si="7"/>
        <v>0</v>
      </c>
      <c r="K38" s="1">
        <f t="shared" si="3"/>
        <v>990</v>
      </c>
      <c r="L38" s="1">
        <f t="shared" si="4"/>
        <v>68310</v>
      </c>
    </row>
    <row r="39" spans="1:12">
      <c r="A39" s="2">
        <v>26</v>
      </c>
      <c r="B39" s="1" t="s">
        <v>42</v>
      </c>
      <c r="C39" s="2" t="s">
        <v>14</v>
      </c>
      <c r="D39" s="1">
        <v>69</v>
      </c>
      <c r="E39" s="1">
        <v>58</v>
      </c>
      <c r="F39" s="1">
        <f t="shared" si="5"/>
        <v>4002</v>
      </c>
      <c r="G39" s="1"/>
      <c r="H39" s="1">
        <f t="shared" si="6"/>
        <v>0</v>
      </c>
      <c r="I39" s="1"/>
      <c r="J39" s="1">
        <f t="shared" si="7"/>
        <v>0</v>
      </c>
      <c r="K39" s="1">
        <f t="shared" si="3"/>
        <v>58</v>
      </c>
      <c r="L39" s="1">
        <f t="shared" si="4"/>
        <v>4002</v>
      </c>
    </row>
    <row r="40" spans="1:12">
      <c r="A40" s="2"/>
      <c r="B40" s="1" t="s">
        <v>110</v>
      </c>
      <c r="C40" s="2" t="s">
        <v>14</v>
      </c>
      <c r="D40" s="1">
        <v>64.489999999999995</v>
      </c>
      <c r="E40" s="1"/>
      <c r="F40" s="1"/>
      <c r="G40" s="1">
        <v>100</v>
      </c>
      <c r="H40" s="1">
        <v>6449</v>
      </c>
      <c r="I40" s="1"/>
      <c r="J40" s="1">
        <f t="shared" si="7"/>
        <v>0</v>
      </c>
      <c r="K40" s="1">
        <v>100</v>
      </c>
      <c r="L40" s="1">
        <v>6449</v>
      </c>
    </row>
    <row r="41" spans="1:12">
      <c r="A41" s="2">
        <v>27</v>
      </c>
      <c r="B41" s="1" t="s">
        <v>43</v>
      </c>
      <c r="C41" s="2" t="s">
        <v>44</v>
      </c>
      <c r="D41" s="1">
        <v>1968.4</v>
      </c>
      <c r="E41" s="1">
        <v>10</v>
      </c>
      <c r="F41" s="1">
        <f t="shared" si="5"/>
        <v>19684</v>
      </c>
      <c r="G41" s="1"/>
      <c r="H41" s="1">
        <f t="shared" si="6"/>
        <v>0</v>
      </c>
      <c r="I41" s="1"/>
      <c r="J41" s="1">
        <f t="shared" si="7"/>
        <v>0</v>
      </c>
      <c r="K41" s="1">
        <f t="shared" si="3"/>
        <v>10</v>
      </c>
      <c r="L41" s="1">
        <f t="shared" si="4"/>
        <v>19684</v>
      </c>
    </row>
    <row r="42" spans="1:12">
      <c r="A42" s="2">
        <v>28</v>
      </c>
      <c r="B42" s="1" t="s">
        <v>45</v>
      </c>
      <c r="C42" s="2" t="s">
        <v>14</v>
      </c>
      <c r="D42" s="1">
        <v>75</v>
      </c>
      <c r="E42" s="1">
        <v>10</v>
      </c>
      <c r="F42" s="1">
        <f t="shared" si="5"/>
        <v>750</v>
      </c>
      <c r="G42" s="1"/>
      <c r="H42" s="1">
        <f t="shared" si="6"/>
        <v>0</v>
      </c>
      <c r="I42" s="1">
        <f>1+2+2</f>
        <v>5</v>
      </c>
      <c r="J42" s="1">
        <f t="shared" si="7"/>
        <v>375</v>
      </c>
      <c r="K42" s="1">
        <f t="shared" si="3"/>
        <v>5</v>
      </c>
      <c r="L42" s="1">
        <f t="shared" si="4"/>
        <v>375</v>
      </c>
    </row>
    <row r="43" spans="1:12">
      <c r="A43" s="2">
        <v>29</v>
      </c>
      <c r="B43" s="1" t="s">
        <v>46</v>
      </c>
      <c r="C43" s="2" t="s">
        <v>14</v>
      </c>
      <c r="D43" s="1">
        <v>27</v>
      </c>
      <c r="E43" s="1">
        <v>360</v>
      </c>
      <c r="F43" s="1">
        <f t="shared" si="5"/>
        <v>9720</v>
      </c>
      <c r="G43" s="1"/>
      <c r="H43" s="1">
        <f t="shared" si="6"/>
        <v>0</v>
      </c>
      <c r="I43" s="1">
        <v>30</v>
      </c>
      <c r="J43" s="1">
        <f t="shared" si="7"/>
        <v>810</v>
      </c>
      <c r="K43" s="1">
        <f t="shared" si="3"/>
        <v>330</v>
      </c>
      <c r="L43" s="1">
        <f t="shared" si="4"/>
        <v>8910</v>
      </c>
    </row>
    <row r="44" spans="1:12">
      <c r="A44" s="2">
        <v>30</v>
      </c>
      <c r="B44" s="1" t="s">
        <v>47</v>
      </c>
      <c r="C44" s="2" t="s">
        <v>14</v>
      </c>
      <c r="D44" s="1">
        <v>9.41</v>
      </c>
      <c r="E44" s="1">
        <v>184</v>
      </c>
      <c r="F44" s="1">
        <f t="shared" si="5"/>
        <v>1731.44</v>
      </c>
      <c r="G44" s="1">
        <v>200</v>
      </c>
      <c r="H44" s="1">
        <f t="shared" si="6"/>
        <v>1882</v>
      </c>
      <c r="I44" s="1">
        <v>30</v>
      </c>
      <c r="J44" s="1">
        <f t="shared" si="7"/>
        <v>282.3</v>
      </c>
      <c r="K44" s="1">
        <f t="shared" si="3"/>
        <v>354</v>
      </c>
      <c r="L44" s="1">
        <f t="shared" si="4"/>
        <v>3331.14</v>
      </c>
    </row>
    <row r="45" spans="1:12">
      <c r="A45" s="1"/>
      <c r="B45" s="1" t="s">
        <v>48</v>
      </c>
      <c r="C45" s="2" t="s">
        <v>14</v>
      </c>
      <c r="D45" s="1">
        <v>9.41</v>
      </c>
      <c r="E45" s="1">
        <v>85</v>
      </c>
      <c r="F45" s="1">
        <f t="shared" si="5"/>
        <v>799.85</v>
      </c>
      <c r="G45" s="1"/>
      <c r="H45" s="1">
        <f t="shared" si="6"/>
        <v>0</v>
      </c>
      <c r="I45" s="1"/>
      <c r="J45" s="1">
        <f t="shared" si="7"/>
        <v>0</v>
      </c>
      <c r="K45" s="1">
        <f t="shared" si="3"/>
        <v>85</v>
      </c>
      <c r="L45" s="1">
        <f t="shared" si="4"/>
        <v>799.85</v>
      </c>
    </row>
    <row r="46" spans="1:12">
      <c r="A46" s="2">
        <v>31</v>
      </c>
      <c r="B46" s="1" t="s">
        <v>49</v>
      </c>
      <c r="C46" s="2" t="s">
        <v>27</v>
      </c>
      <c r="D46" s="1">
        <v>1915.2</v>
      </c>
      <c r="E46" s="1">
        <v>3</v>
      </c>
      <c r="F46" s="1">
        <f t="shared" si="5"/>
        <v>5745.6</v>
      </c>
      <c r="G46" s="1">
        <v>10</v>
      </c>
      <c r="H46" s="1">
        <f t="shared" si="6"/>
        <v>19152</v>
      </c>
      <c r="I46" s="1">
        <f>1+1+1+1</f>
        <v>4</v>
      </c>
      <c r="J46" s="1">
        <f t="shared" si="7"/>
        <v>7660.8</v>
      </c>
      <c r="K46" s="1">
        <f t="shared" si="3"/>
        <v>9</v>
      </c>
      <c r="L46" s="1">
        <f t="shared" si="4"/>
        <v>17236.8</v>
      </c>
    </row>
    <row r="47" spans="1:12">
      <c r="A47" s="2">
        <v>32</v>
      </c>
      <c r="B47" s="1" t="s">
        <v>50</v>
      </c>
      <c r="C47" s="2" t="s">
        <v>27</v>
      </c>
      <c r="D47" s="1">
        <v>687</v>
      </c>
      <c r="E47" s="1">
        <v>10</v>
      </c>
      <c r="F47" s="1">
        <f t="shared" si="5"/>
        <v>6870</v>
      </c>
      <c r="G47" s="1"/>
      <c r="H47" s="1">
        <f t="shared" si="6"/>
        <v>0</v>
      </c>
      <c r="I47" s="1"/>
      <c r="J47" s="1">
        <f t="shared" si="7"/>
        <v>0</v>
      </c>
      <c r="K47" s="1">
        <f t="shared" si="3"/>
        <v>10</v>
      </c>
      <c r="L47" s="1">
        <f t="shared" si="4"/>
        <v>6870</v>
      </c>
    </row>
    <row r="48" spans="1:12">
      <c r="A48" s="2">
        <v>33</v>
      </c>
      <c r="B48" s="1" t="s">
        <v>51</v>
      </c>
      <c r="C48" s="2" t="s">
        <v>14</v>
      </c>
      <c r="D48" s="1">
        <v>39.4</v>
      </c>
      <c r="E48" s="1">
        <v>25</v>
      </c>
      <c r="F48" s="1">
        <f t="shared" si="5"/>
        <v>985</v>
      </c>
      <c r="G48" s="1"/>
      <c r="H48" s="1">
        <f t="shared" si="6"/>
        <v>0</v>
      </c>
      <c r="I48" s="1">
        <v>25</v>
      </c>
      <c r="J48" s="1">
        <f t="shared" si="7"/>
        <v>985</v>
      </c>
      <c r="K48" s="1">
        <f t="shared" ref="K48:L74" si="8">E48+G48-I48</f>
        <v>0</v>
      </c>
      <c r="L48" s="1">
        <f t="shared" si="4"/>
        <v>0</v>
      </c>
    </row>
    <row r="49" spans="1:12">
      <c r="A49" s="2"/>
      <c r="B49" s="1" t="s">
        <v>52</v>
      </c>
      <c r="C49" s="2" t="s">
        <v>14</v>
      </c>
      <c r="D49" s="1">
        <v>39.4</v>
      </c>
      <c r="E49" s="1">
        <v>1296</v>
      </c>
      <c r="F49" s="1">
        <f t="shared" si="5"/>
        <v>51062.400000000001</v>
      </c>
      <c r="G49" s="1"/>
      <c r="H49" s="1">
        <f t="shared" si="6"/>
        <v>0</v>
      </c>
      <c r="I49" s="1">
        <v>48</v>
      </c>
      <c r="J49" s="1">
        <f t="shared" si="7"/>
        <v>1891.1999999999998</v>
      </c>
      <c r="K49" s="1">
        <f t="shared" si="8"/>
        <v>1248</v>
      </c>
      <c r="L49" s="1">
        <f t="shared" si="4"/>
        <v>49171.200000000004</v>
      </c>
    </row>
    <row r="50" spans="1:12">
      <c r="A50" s="1"/>
      <c r="B50" s="1" t="s">
        <v>53</v>
      </c>
      <c r="C50" s="2" t="s">
        <v>14</v>
      </c>
      <c r="D50" s="1">
        <v>39.4</v>
      </c>
      <c r="E50" s="1">
        <v>727</v>
      </c>
      <c r="F50" s="1">
        <f t="shared" si="5"/>
        <v>28643.8</v>
      </c>
      <c r="G50" s="1"/>
      <c r="H50" s="1">
        <f t="shared" si="6"/>
        <v>0</v>
      </c>
      <c r="I50" s="1">
        <f>36+48</f>
        <v>84</v>
      </c>
      <c r="J50" s="1">
        <f t="shared" si="7"/>
        <v>3309.6</v>
      </c>
      <c r="K50" s="1">
        <f t="shared" si="8"/>
        <v>643</v>
      </c>
      <c r="L50" s="1">
        <f t="shared" si="4"/>
        <v>25334.2</v>
      </c>
    </row>
    <row r="51" spans="1:12">
      <c r="A51" s="1"/>
      <c r="B51" s="1" t="s">
        <v>54</v>
      </c>
      <c r="C51" s="2" t="s">
        <v>14</v>
      </c>
      <c r="D51" s="1">
        <v>39.4</v>
      </c>
      <c r="E51" s="1">
        <v>384</v>
      </c>
      <c r="F51" s="1">
        <f t="shared" si="5"/>
        <v>15129.599999999999</v>
      </c>
      <c r="G51" s="1"/>
      <c r="H51" s="1">
        <f t="shared" si="6"/>
        <v>0</v>
      </c>
      <c r="I51" s="1"/>
      <c r="J51" s="1">
        <f t="shared" si="7"/>
        <v>0</v>
      </c>
      <c r="K51" s="1">
        <f t="shared" si="8"/>
        <v>384</v>
      </c>
      <c r="L51" s="1">
        <f t="shared" si="4"/>
        <v>15129.599999999999</v>
      </c>
    </row>
    <row r="52" spans="1:12">
      <c r="A52" s="1"/>
      <c r="B52" s="1" t="s">
        <v>55</v>
      </c>
      <c r="C52" s="2" t="s">
        <v>14</v>
      </c>
      <c r="D52" s="1">
        <v>39.4</v>
      </c>
      <c r="E52" s="1">
        <v>408</v>
      </c>
      <c r="F52" s="1">
        <f t="shared" si="5"/>
        <v>16075.199999999999</v>
      </c>
      <c r="G52" s="1"/>
      <c r="H52" s="1">
        <f t="shared" si="6"/>
        <v>0</v>
      </c>
      <c r="I52" s="1">
        <v>36</v>
      </c>
      <c r="J52" s="1">
        <f t="shared" si="7"/>
        <v>1418.3999999999999</v>
      </c>
      <c r="K52" s="1">
        <f t="shared" si="8"/>
        <v>372</v>
      </c>
      <c r="L52" s="1">
        <f t="shared" si="4"/>
        <v>14656.8</v>
      </c>
    </row>
    <row r="53" spans="1:12">
      <c r="A53" s="2">
        <v>34</v>
      </c>
      <c r="B53" s="1" t="s">
        <v>56</v>
      </c>
      <c r="C53" s="2" t="s">
        <v>14</v>
      </c>
      <c r="D53" s="1">
        <v>66.400000000000006</v>
      </c>
      <c r="E53" s="1">
        <v>24</v>
      </c>
      <c r="F53" s="1">
        <f t="shared" si="5"/>
        <v>1593.6000000000001</v>
      </c>
      <c r="G53" s="1"/>
      <c r="H53" s="1">
        <f t="shared" si="6"/>
        <v>0</v>
      </c>
      <c r="I53" s="1">
        <v>24</v>
      </c>
      <c r="J53" s="1">
        <f t="shared" si="7"/>
        <v>1593.6000000000001</v>
      </c>
      <c r="K53" s="1">
        <f t="shared" si="8"/>
        <v>0</v>
      </c>
      <c r="L53" s="1">
        <f t="shared" si="4"/>
        <v>0</v>
      </c>
    </row>
    <row r="54" spans="1:12">
      <c r="A54" s="2">
        <v>35</v>
      </c>
      <c r="B54" s="1" t="s">
        <v>59</v>
      </c>
      <c r="C54" s="2" t="s">
        <v>14</v>
      </c>
      <c r="D54" s="1">
        <v>41.09</v>
      </c>
      <c r="E54" s="1">
        <v>24</v>
      </c>
      <c r="F54" s="1">
        <f t="shared" si="5"/>
        <v>986.16000000000008</v>
      </c>
      <c r="G54" s="1"/>
      <c r="H54" s="1">
        <f t="shared" si="6"/>
        <v>0</v>
      </c>
      <c r="I54" s="1">
        <v>24</v>
      </c>
      <c r="J54" s="1">
        <f t="shared" si="7"/>
        <v>986.16000000000008</v>
      </c>
      <c r="K54" s="1">
        <f t="shared" si="8"/>
        <v>0</v>
      </c>
      <c r="L54" s="1">
        <f t="shared" si="4"/>
        <v>0</v>
      </c>
    </row>
    <row r="55" spans="1:12">
      <c r="A55" s="2">
        <v>36</v>
      </c>
      <c r="B55" s="1" t="s">
        <v>57</v>
      </c>
      <c r="C55" s="2" t="s">
        <v>14</v>
      </c>
      <c r="D55" s="1">
        <v>12.75</v>
      </c>
      <c r="E55" s="1">
        <v>204</v>
      </c>
      <c r="F55" s="1">
        <f t="shared" si="5"/>
        <v>2601</v>
      </c>
      <c r="G55" s="1"/>
      <c r="H55" s="1">
        <f t="shared" si="6"/>
        <v>0</v>
      </c>
      <c r="I55" s="1">
        <v>144</v>
      </c>
      <c r="J55" s="1">
        <f t="shared" si="7"/>
        <v>1836</v>
      </c>
      <c r="K55" s="1">
        <f t="shared" si="8"/>
        <v>60</v>
      </c>
      <c r="L55" s="1">
        <f t="shared" si="4"/>
        <v>765</v>
      </c>
    </row>
    <row r="56" spans="1:12">
      <c r="A56" s="2"/>
      <c r="B56" s="1" t="s">
        <v>98</v>
      </c>
      <c r="C56" s="2" t="s">
        <v>14</v>
      </c>
      <c r="D56" s="1">
        <v>12.75</v>
      </c>
      <c r="E56" s="1"/>
      <c r="F56" s="1">
        <f t="shared" si="5"/>
        <v>0</v>
      </c>
      <c r="G56" s="1">
        <v>240</v>
      </c>
      <c r="H56" s="1">
        <f t="shared" si="6"/>
        <v>3060</v>
      </c>
      <c r="I56" s="1">
        <v>240</v>
      </c>
      <c r="J56" s="1">
        <f t="shared" si="7"/>
        <v>3060</v>
      </c>
      <c r="K56" s="1">
        <f t="shared" si="8"/>
        <v>0</v>
      </c>
      <c r="L56" s="1">
        <f t="shared" si="4"/>
        <v>0</v>
      </c>
    </row>
    <row r="57" spans="1:12">
      <c r="A57" s="1"/>
      <c r="B57" s="1" t="s">
        <v>58</v>
      </c>
      <c r="C57" s="2" t="s">
        <v>14</v>
      </c>
      <c r="D57" s="1">
        <v>12.75</v>
      </c>
      <c r="E57" s="1">
        <v>116</v>
      </c>
      <c r="F57" s="1">
        <f t="shared" si="5"/>
        <v>1479</v>
      </c>
      <c r="G57" s="1"/>
      <c r="H57" s="1">
        <f t="shared" si="6"/>
        <v>0</v>
      </c>
      <c r="I57" s="1">
        <v>116</v>
      </c>
      <c r="J57" s="1">
        <f t="shared" si="7"/>
        <v>1479</v>
      </c>
      <c r="K57" s="1">
        <f t="shared" si="8"/>
        <v>0</v>
      </c>
      <c r="L57" s="1">
        <f t="shared" si="4"/>
        <v>0</v>
      </c>
    </row>
    <row r="58" spans="1:12">
      <c r="A58" s="2">
        <v>37</v>
      </c>
      <c r="B58" s="1" t="s">
        <v>60</v>
      </c>
      <c r="C58" s="2" t="s">
        <v>14</v>
      </c>
      <c r="D58" s="1">
        <v>46.36</v>
      </c>
      <c r="E58" s="1">
        <v>825</v>
      </c>
      <c r="F58" s="1">
        <f t="shared" si="5"/>
        <v>38247</v>
      </c>
      <c r="G58" s="1"/>
      <c r="H58" s="1">
        <f t="shared" si="6"/>
        <v>0</v>
      </c>
      <c r="I58" s="1">
        <f>36+24</f>
        <v>60</v>
      </c>
      <c r="J58" s="1">
        <f t="shared" si="7"/>
        <v>2781.6</v>
      </c>
      <c r="K58" s="1">
        <f t="shared" si="8"/>
        <v>765</v>
      </c>
      <c r="L58" s="1">
        <f t="shared" si="4"/>
        <v>35465.4</v>
      </c>
    </row>
    <row r="59" spans="1:12">
      <c r="A59" s="2">
        <v>38</v>
      </c>
      <c r="B59" s="1" t="s">
        <v>61</v>
      </c>
      <c r="C59" s="2" t="s">
        <v>14</v>
      </c>
      <c r="D59" s="1">
        <v>45.35</v>
      </c>
      <c r="E59" s="1">
        <v>24</v>
      </c>
      <c r="F59" s="1">
        <f t="shared" si="5"/>
        <v>1088.4000000000001</v>
      </c>
      <c r="G59" s="1"/>
      <c r="H59" s="1">
        <f t="shared" si="6"/>
        <v>0</v>
      </c>
      <c r="I59" s="1"/>
      <c r="J59" s="1">
        <f t="shared" si="7"/>
        <v>0</v>
      </c>
      <c r="K59" s="1">
        <f t="shared" si="8"/>
        <v>24</v>
      </c>
      <c r="L59" s="1">
        <f t="shared" si="4"/>
        <v>1088.4000000000001</v>
      </c>
    </row>
    <row r="60" spans="1:12">
      <c r="A60" s="2">
        <v>39</v>
      </c>
      <c r="B60" s="1" t="s">
        <v>62</v>
      </c>
      <c r="C60" s="2" t="s">
        <v>14</v>
      </c>
      <c r="D60" s="1">
        <v>116.5</v>
      </c>
      <c r="E60" s="1">
        <v>97</v>
      </c>
      <c r="F60" s="1">
        <f t="shared" si="5"/>
        <v>11300.5</v>
      </c>
      <c r="G60" s="1"/>
      <c r="H60" s="1">
        <f t="shared" si="6"/>
        <v>0</v>
      </c>
      <c r="I60" s="1"/>
      <c r="J60" s="1">
        <f t="shared" si="7"/>
        <v>0</v>
      </c>
      <c r="K60" s="1">
        <f t="shared" si="8"/>
        <v>97</v>
      </c>
      <c r="L60" s="1">
        <f t="shared" si="4"/>
        <v>11300.5</v>
      </c>
    </row>
    <row r="61" spans="1:12">
      <c r="A61" s="2"/>
      <c r="B61" s="1" t="s">
        <v>66</v>
      </c>
      <c r="C61" s="2" t="s">
        <v>14</v>
      </c>
      <c r="D61" s="1">
        <v>116.5</v>
      </c>
      <c r="E61" s="1">
        <v>76</v>
      </c>
      <c r="F61" s="1">
        <f t="shared" si="5"/>
        <v>8854</v>
      </c>
      <c r="G61" s="1"/>
      <c r="H61" s="1">
        <f t="shared" si="6"/>
        <v>0</v>
      </c>
      <c r="I61" s="1"/>
      <c r="J61" s="1">
        <f t="shared" si="7"/>
        <v>0</v>
      </c>
      <c r="K61" s="1">
        <f t="shared" si="8"/>
        <v>76</v>
      </c>
      <c r="L61" s="1">
        <f t="shared" si="4"/>
        <v>8854</v>
      </c>
    </row>
    <row r="62" spans="1:12">
      <c r="A62" s="2"/>
      <c r="B62" s="1" t="s">
        <v>65</v>
      </c>
      <c r="C62" s="2" t="s">
        <v>14</v>
      </c>
      <c r="D62" s="1">
        <v>85.15</v>
      </c>
      <c r="E62" s="1">
        <v>14</v>
      </c>
      <c r="F62" s="1">
        <f t="shared" si="5"/>
        <v>1192.1000000000001</v>
      </c>
      <c r="G62" s="1"/>
      <c r="H62" s="1">
        <f t="shared" si="6"/>
        <v>0</v>
      </c>
      <c r="I62" s="1"/>
      <c r="J62" s="1">
        <f t="shared" si="7"/>
        <v>0</v>
      </c>
      <c r="K62" s="1">
        <f t="shared" si="8"/>
        <v>14</v>
      </c>
      <c r="L62" s="1">
        <f t="shared" si="4"/>
        <v>1192.1000000000001</v>
      </c>
    </row>
    <row r="63" spans="1:12">
      <c r="A63" s="2"/>
      <c r="B63" s="1" t="s">
        <v>64</v>
      </c>
      <c r="C63" s="2" t="s">
        <v>14</v>
      </c>
      <c r="D63" s="1">
        <v>83.1</v>
      </c>
      <c r="E63" s="1">
        <v>182</v>
      </c>
      <c r="F63" s="1">
        <f t="shared" si="5"/>
        <v>15124.199999999999</v>
      </c>
      <c r="G63" s="1"/>
      <c r="H63" s="1">
        <f t="shared" si="6"/>
        <v>0</v>
      </c>
      <c r="I63" s="1"/>
      <c r="J63" s="1">
        <f t="shared" si="7"/>
        <v>0</v>
      </c>
      <c r="K63" s="1">
        <f t="shared" si="8"/>
        <v>182</v>
      </c>
      <c r="L63" s="1">
        <f t="shared" si="4"/>
        <v>15124.199999999999</v>
      </c>
    </row>
    <row r="64" spans="1:12">
      <c r="A64" s="2"/>
      <c r="B64" s="1" t="s">
        <v>63</v>
      </c>
      <c r="C64" s="2" t="s">
        <v>14</v>
      </c>
      <c r="D64" s="1">
        <v>73.53</v>
      </c>
      <c r="E64" s="1">
        <v>184</v>
      </c>
      <c r="F64" s="1">
        <f t="shared" si="5"/>
        <v>13529.52</v>
      </c>
      <c r="G64" s="1"/>
      <c r="H64" s="1">
        <f t="shared" si="6"/>
        <v>0</v>
      </c>
      <c r="I64" s="1"/>
      <c r="J64" s="1">
        <f t="shared" si="7"/>
        <v>0</v>
      </c>
      <c r="K64" s="1">
        <f t="shared" si="8"/>
        <v>184</v>
      </c>
      <c r="L64" s="1">
        <f t="shared" si="4"/>
        <v>13529.52</v>
      </c>
    </row>
    <row r="65" spans="1:12">
      <c r="A65" s="2">
        <v>40</v>
      </c>
      <c r="B65" s="1" t="s">
        <v>67</v>
      </c>
      <c r="C65" s="2" t="s">
        <v>71</v>
      </c>
      <c r="D65" s="1">
        <v>133.30000000000001</v>
      </c>
      <c r="E65" s="1">
        <v>14</v>
      </c>
      <c r="F65" s="1">
        <f t="shared" si="5"/>
        <v>1866.2000000000003</v>
      </c>
      <c r="G65" s="1"/>
      <c r="H65" s="1">
        <f t="shared" si="6"/>
        <v>0</v>
      </c>
      <c r="I65" s="1"/>
      <c r="J65" s="1">
        <f t="shared" si="7"/>
        <v>0</v>
      </c>
      <c r="K65" s="1">
        <f t="shared" si="8"/>
        <v>14</v>
      </c>
      <c r="L65" s="1">
        <f t="shared" si="4"/>
        <v>1866.2000000000003</v>
      </c>
    </row>
    <row r="66" spans="1:12">
      <c r="A66" s="2"/>
      <c r="B66" s="1" t="s">
        <v>68</v>
      </c>
      <c r="C66" s="2" t="s">
        <v>14</v>
      </c>
      <c r="D66" s="1">
        <v>133.30000000000001</v>
      </c>
      <c r="E66" s="1">
        <v>92</v>
      </c>
      <c r="F66" s="1">
        <f t="shared" si="5"/>
        <v>12263.6</v>
      </c>
      <c r="G66" s="1"/>
      <c r="H66" s="1">
        <f t="shared" si="6"/>
        <v>0</v>
      </c>
      <c r="I66" s="1"/>
      <c r="J66" s="1">
        <f t="shared" si="7"/>
        <v>0</v>
      </c>
      <c r="K66" s="1">
        <f t="shared" si="8"/>
        <v>92</v>
      </c>
      <c r="L66" s="1">
        <f t="shared" si="4"/>
        <v>12263.6</v>
      </c>
    </row>
    <row r="67" spans="1:12">
      <c r="A67" s="2"/>
      <c r="B67" s="1" t="s">
        <v>69</v>
      </c>
      <c r="C67" s="2" t="s">
        <v>14</v>
      </c>
      <c r="D67" s="1">
        <v>133.30000000000001</v>
      </c>
      <c r="E67" s="1">
        <v>164</v>
      </c>
      <c r="F67" s="1">
        <f t="shared" si="5"/>
        <v>21861.200000000001</v>
      </c>
      <c r="G67" s="1"/>
      <c r="H67" s="1">
        <f t="shared" si="6"/>
        <v>0</v>
      </c>
      <c r="I67" s="1"/>
      <c r="J67" s="1">
        <f t="shared" si="7"/>
        <v>0</v>
      </c>
      <c r="K67" s="1">
        <f t="shared" si="8"/>
        <v>164</v>
      </c>
      <c r="L67" s="1">
        <f t="shared" si="4"/>
        <v>21861.200000000001</v>
      </c>
    </row>
    <row r="68" spans="1:12">
      <c r="A68" s="2"/>
      <c r="B68" s="1" t="s">
        <v>70</v>
      </c>
      <c r="C68" s="2" t="s">
        <v>14</v>
      </c>
      <c r="D68" s="1">
        <v>98.6</v>
      </c>
      <c r="E68" s="1">
        <v>200</v>
      </c>
      <c r="F68" s="1">
        <f t="shared" si="5"/>
        <v>19720</v>
      </c>
      <c r="G68" s="1"/>
      <c r="H68" s="1">
        <f t="shared" si="6"/>
        <v>0</v>
      </c>
      <c r="I68" s="1"/>
      <c r="J68" s="1">
        <f t="shared" si="7"/>
        <v>0</v>
      </c>
      <c r="K68" s="1">
        <f t="shared" si="8"/>
        <v>200</v>
      </c>
      <c r="L68" s="1">
        <f t="shared" si="4"/>
        <v>19720</v>
      </c>
    </row>
    <row r="69" spans="1:12">
      <c r="A69" s="2">
        <v>41</v>
      </c>
      <c r="B69" s="1" t="s">
        <v>72</v>
      </c>
      <c r="C69" s="2" t="s">
        <v>14</v>
      </c>
      <c r="D69" s="1">
        <v>384.4</v>
      </c>
      <c r="E69" s="1">
        <v>15</v>
      </c>
      <c r="F69" s="1">
        <f t="shared" si="5"/>
        <v>5766</v>
      </c>
      <c r="G69" s="1"/>
      <c r="H69" s="1">
        <f t="shared" si="6"/>
        <v>0</v>
      </c>
      <c r="I69" s="1">
        <v>15</v>
      </c>
      <c r="J69" s="1">
        <f t="shared" si="7"/>
        <v>5766</v>
      </c>
      <c r="K69" s="1">
        <f t="shared" si="8"/>
        <v>0</v>
      </c>
      <c r="L69" s="1">
        <f t="shared" si="4"/>
        <v>0</v>
      </c>
    </row>
    <row r="70" spans="1:12">
      <c r="A70" s="2">
        <v>42</v>
      </c>
      <c r="B70" s="1" t="s">
        <v>74</v>
      </c>
      <c r="C70" s="2" t="s">
        <v>14</v>
      </c>
      <c r="D70" s="1">
        <v>37.15</v>
      </c>
      <c r="E70" s="1">
        <v>60</v>
      </c>
      <c r="F70" s="1">
        <f t="shared" ref="F70:F74" si="9">E70*D70</f>
        <v>2229</v>
      </c>
      <c r="G70" s="1">
        <f>20+30</f>
        <v>50</v>
      </c>
      <c r="H70" s="1">
        <f t="shared" ref="H70:H74" si="10">G70*D70</f>
        <v>1857.5</v>
      </c>
      <c r="I70" s="1">
        <v>30</v>
      </c>
      <c r="J70" s="1">
        <f t="shared" ref="J70:J74" si="11">I70*D70</f>
        <v>1114.5</v>
      </c>
      <c r="K70" s="1">
        <f t="shared" si="8"/>
        <v>80</v>
      </c>
      <c r="L70" s="1">
        <f t="shared" si="8"/>
        <v>2972</v>
      </c>
    </row>
    <row r="71" spans="1:12">
      <c r="A71" s="2"/>
      <c r="B71" s="1" t="s">
        <v>73</v>
      </c>
      <c r="C71" s="2" t="s">
        <v>14</v>
      </c>
      <c r="D71" s="1">
        <v>37.76</v>
      </c>
      <c r="E71" s="1"/>
      <c r="F71" s="1">
        <f t="shared" si="9"/>
        <v>0</v>
      </c>
      <c r="G71" s="1">
        <v>50</v>
      </c>
      <c r="H71" s="1">
        <f t="shared" si="10"/>
        <v>1888</v>
      </c>
      <c r="I71" s="1"/>
      <c r="J71" s="1">
        <f t="shared" si="11"/>
        <v>0</v>
      </c>
      <c r="K71" s="1">
        <f t="shared" si="8"/>
        <v>50</v>
      </c>
      <c r="L71" s="1">
        <f t="shared" si="8"/>
        <v>1888</v>
      </c>
    </row>
    <row r="72" spans="1:12">
      <c r="A72" s="2"/>
      <c r="B72" s="1" t="s">
        <v>75</v>
      </c>
      <c r="C72" s="2" t="s">
        <v>14</v>
      </c>
      <c r="D72" s="1">
        <v>52.23</v>
      </c>
      <c r="E72" s="1">
        <v>64</v>
      </c>
      <c r="F72" s="1">
        <f t="shared" si="9"/>
        <v>3342.72</v>
      </c>
      <c r="G72" s="1"/>
      <c r="H72" s="1">
        <f t="shared" si="10"/>
        <v>0</v>
      </c>
      <c r="I72" s="1"/>
      <c r="J72" s="1">
        <f t="shared" si="11"/>
        <v>0</v>
      </c>
      <c r="K72" s="1">
        <f t="shared" si="8"/>
        <v>64</v>
      </c>
      <c r="L72" s="1">
        <f t="shared" si="8"/>
        <v>3342.72</v>
      </c>
    </row>
    <row r="73" spans="1:12">
      <c r="A73" s="2">
        <v>43</v>
      </c>
      <c r="B73" s="1" t="s">
        <v>76</v>
      </c>
      <c r="C73" s="2" t="s">
        <v>14</v>
      </c>
      <c r="D73" s="1">
        <v>45.65</v>
      </c>
      <c r="E73" s="1">
        <v>50</v>
      </c>
      <c r="F73" s="1">
        <f t="shared" si="9"/>
        <v>2282.5</v>
      </c>
      <c r="G73" s="1">
        <f>400+300+100</f>
        <v>800</v>
      </c>
      <c r="H73" s="1">
        <f t="shared" si="10"/>
        <v>36520</v>
      </c>
      <c r="I73" s="1">
        <v>50</v>
      </c>
      <c r="J73" s="1">
        <f t="shared" si="11"/>
        <v>2282.5</v>
      </c>
      <c r="K73" s="1">
        <f t="shared" si="8"/>
        <v>800</v>
      </c>
      <c r="L73" s="1">
        <f t="shared" si="8"/>
        <v>36520</v>
      </c>
    </row>
    <row r="74" spans="1:12">
      <c r="A74" s="2"/>
      <c r="B74" s="1" t="s">
        <v>77</v>
      </c>
      <c r="C74" s="2" t="s">
        <v>14</v>
      </c>
      <c r="D74" s="1">
        <v>45.65</v>
      </c>
      <c r="E74" s="1"/>
      <c r="F74" s="1">
        <f t="shared" si="9"/>
        <v>0</v>
      </c>
      <c r="G74" s="1">
        <f>500+350+100</f>
        <v>950</v>
      </c>
      <c r="H74" s="1">
        <f t="shared" si="10"/>
        <v>43367.5</v>
      </c>
      <c r="I74" s="1">
        <f>50+50</f>
        <v>100</v>
      </c>
      <c r="J74" s="1">
        <f t="shared" si="11"/>
        <v>4565</v>
      </c>
      <c r="K74" s="1">
        <f t="shared" si="8"/>
        <v>850</v>
      </c>
      <c r="L74" s="1">
        <f t="shared" si="8"/>
        <v>38802.5</v>
      </c>
    </row>
    <row r="75" spans="1:12">
      <c r="A75" s="2"/>
      <c r="B75" s="6" t="s">
        <v>78</v>
      </c>
      <c r="C75" s="2" t="s">
        <v>14</v>
      </c>
      <c r="D75" s="5">
        <v>45.65</v>
      </c>
      <c r="E75" s="5">
        <v>50</v>
      </c>
      <c r="F75" s="1">
        <f t="shared" ref="F75:F98" si="12">E75*D75</f>
        <v>2282.5</v>
      </c>
      <c r="G75" s="1">
        <f>400+500+100</f>
        <v>1000</v>
      </c>
      <c r="H75" s="1">
        <f t="shared" ref="H75:H98" si="13">G75*D75</f>
        <v>45650</v>
      </c>
      <c r="I75" s="1">
        <v>50</v>
      </c>
      <c r="J75" s="1">
        <f t="shared" ref="J75:J98" si="14">I75*D75</f>
        <v>2282.5</v>
      </c>
      <c r="K75" s="1">
        <f t="shared" ref="K75:K98" si="15">E75+G75-I75</f>
        <v>1000</v>
      </c>
      <c r="L75" s="1">
        <f t="shared" ref="L75:L98" si="16">F75+H75-J75</f>
        <v>45650</v>
      </c>
    </row>
    <row r="76" spans="1:12">
      <c r="A76" s="2"/>
      <c r="B76" s="6" t="s">
        <v>79</v>
      </c>
      <c r="C76" s="2" t="s">
        <v>14</v>
      </c>
      <c r="D76" s="5">
        <v>45.65</v>
      </c>
      <c r="E76" s="2"/>
      <c r="F76" s="1">
        <f t="shared" si="12"/>
        <v>0</v>
      </c>
      <c r="G76" s="1">
        <f>300+400+100</f>
        <v>800</v>
      </c>
      <c r="H76" s="1">
        <f t="shared" si="13"/>
        <v>36520</v>
      </c>
      <c r="I76" s="1"/>
      <c r="J76" s="1">
        <f t="shared" si="14"/>
        <v>0</v>
      </c>
      <c r="K76" s="1">
        <f t="shared" si="15"/>
        <v>800</v>
      </c>
      <c r="L76" s="1">
        <f t="shared" si="16"/>
        <v>36520</v>
      </c>
    </row>
    <row r="77" spans="1:12">
      <c r="A77" s="2">
        <v>44</v>
      </c>
      <c r="B77" s="6" t="s">
        <v>80</v>
      </c>
      <c r="C77" s="2" t="s">
        <v>14</v>
      </c>
      <c r="D77" s="5">
        <v>1067</v>
      </c>
      <c r="E77" s="2"/>
      <c r="F77" s="1">
        <f t="shared" si="12"/>
        <v>0</v>
      </c>
      <c r="G77" s="1">
        <f>20+20+10</f>
        <v>50</v>
      </c>
      <c r="H77" s="1">
        <f t="shared" si="13"/>
        <v>53350</v>
      </c>
      <c r="I77" s="1">
        <v>10</v>
      </c>
      <c r="J77" s="1">
        <f t="shared" si="14"/>
        <v>10670</v>
      </c>
      <c r="K77" s="1">
        <f t="shared" si="15"/>
        <v>40</v>
      </c>
      <c r="L77" s="1">
        <f t="shared" si="16"/>
        <v>42680</v>
      </c>
    </row>
    <row r="78" spans="1:12">
      <c r="A78" s="2">
        <v>45</v>
      </c>
      <c r="B78" s="6" t="s">
        <v>81</v>
      </c>
      <c r="C78" s="2" t="s">
        <v>14</v>
      </c>
      <c r="D78" s="5">
        <v>56.25</v>
      </c>
      <c r="E78" s="5">
        <v>80</v>
      </c>
      <c r="F78" s="1">
        <f t="shared" si="12"/>
        <v>4500</v>
      </c>
      <c r="G78" s="1"/>
      <c r="H78" s="1">
        <f t="shared" si="13"/>
        <v>0</v>
      </c>
      <c r="I78" s="1"/>
      <c r="J78" s="1">
        <f t="shared" si="14"/>
        <v>0</v>
      </c>
      <c r="K78" s="1">
        <f t="shared" si="15"/>
        <v>80</v>
      </c>
      <c r="L78" s="1">
        <f t="shared" si="16"/>
        <v>4500</v>
      </c>
    </row>
    <row r="79" spans="1:12">
      <c r="A79" s="2">
        <v>46</v>
      </c>
      <c r="B79" s="6" t="s">
        <v>82</v>
      </c>
      <c r="C79" s="2" t="s">
        <v>14</v>
      </c>
      <c r="D79" s="5">
        <v>13.46</v>
      </c>
      <c r="E79" s="5">
        <v>10</v>
      </c>
      <c r="F79" s="1">
        <f t="shared" si="12"/>
        <v>134.60000000000002</v>
      </c>
      <c r="G79" s="1"/>
      <c r="H79" s="1">
        <f t="shared" si="13"/>
        <v>0</v>
      </c>
      <c r="I79" s="1"/>
      <c r="J79" s="1">
        <f t="shared" si="14"/>
        <v>0</v>
      </c>
      <c r="K79" s="1">
        <f t="shared" si="15"/>
        <v>10</v>
      </c>
      <c r="L79" s="1">
        <f t="shared" si="16"/>
        <v>134.60000000000002</v>
      </c>
    </row>
    <row r="80" spans="1:12">
      <c r="A80" s="2">
        <v>47</v>
      </c>
      <c r="B80" s="6" t="s">
        <v>83</v>
      </c>
      <c r="C80" s="2" t="s">
        <v>14</v>
      </c>
      <c r="D80" s="5">
        <v>15.77</v>
      </c>
      <c r="E80" s="5">
        <v>10</v>
      </c>
      <c r="F80" s="1">
        <f t="shared" si="12"/>
        <v>157.69999999999999</v>
      </c>
      <c r="G80" s="1"/>
      <c r="H80" s="1">
        <f t="shared" si="13"/>
        <v>0</v>
      </c>
      <c r="I80" s="1"/>
      <c r="J80" s="1">
        <f t="shared" si="14"/>
        <v>0</v>
      </c>
      <c r="K80" s="1">
        <f t="shared" si="15"/>
        <v>10</v>
      </c>
      <c r="L80" s="1">
        <f t="shared" si="16"/>
        <v>157.69999999999999</v>
      </c>
    </row>
    <row r="81" spans="1:12">
      <c r="A81" s="2">
        <v>48</v>
      </c>
      <c r="B81" s="6" t="s">
        <v>84</v>
      </c>
      <c r="C81" s="2" t="s">
        <v>14</v>
      </c>
      <c r="D81" s="5">
        <v>107</v>
      </c>
      <c r="E81" s="5">
        <v>5</v>
      </c>
      <c r="F81" s="1">
        <f t="shared" si="12"/>
        <v>535</v>
      </c>
      <c r="G81" s="1"/>
      <c r="H81" s="1">
        <f t="shared" si="13"/>
        <v>0</v>
      </c>
      <c r="I81" s="1">
        <f>1+2+2</f>
        <v>5</v>
      </c>
      <c r="J81" s="1">
        <f t="shared" si="14"/>
        <v>535</v>
      </c>
      <c r="K81" s="1">
        <f t="shared" si="15"/>
        <v>0</v>
      </c>
      <c r="L81" s="1">
        <f t="shared" si="16"/>
        <v>0</v>
      </c>
    </row>
    <row r="82" spans="1:12">
      <c r="A82" s="2">
        <v>49</v>
      </c>
      <c r="B82" s="6" t="s">
        <v>85</v>
      </c>
      <c r="C82" s="2" t="s">
        <v>14</v>
      </c>
      <c r="D82" s="5">
        <v>17.82</v>
      </c>
      <c r="E82" s="5">
        <v>850</v>
      </c>
      <c r="F82" s="1">
        <f t="shared" si="12"/>
        <v>15147</v>
      </c>
      <c r="G82" s="1"/>
      <c r="H82" s="1">
        <f t="shared" si="13"/>
        <v>0</v>
      </c>
      <c r="I82" s="1">
        <f>50+50</f>
        <v>100</v>
      </c>
      <c r="J82" s="1">
        <f t="shared" si="14"/>
        <v>1782</v>
      </c>
      <c r="K82" s="1">
        <f t="shared" si="15"/>
        <v>750</v>
      </c>
      <c r="L82" s="1">
        <f t="shared" si="16"/>
        <v>13365</v>
      </c>
    </row>
    <row r="83" spans="1:12">
      <c r="A83" s="2">
        <v>50</v>
      </c>
      <c r="B83" s="6" t="s">
        <v>86</v>
      </c>
      <c r="C83" s="2" t="s">
        <v>14</v>
      </c>
      <c r="D83" s="5">
        <v>351.39</v>
      </c>
      <c r="E83" s="5">
        <v>38</v>
      </c>
      <c r="F83" s="1">
        <f t="shared" si="12"/>
        <v>13352.82</v>
      </c>
      <c r="G83" s="1"/>
      <c r="H83" s="1">
        <f t="shared" si="13"/>
        <v>0</v>
      </c>
      <c r="I83" s="1">
        <v>2</v>
      </c>
      <c r="J83" s="1">
        <f t="shared" si="14"/>
        <v>702.78</v>
      </c>
      <c r="K83" s="1">
        <f t="shared" si="15"/>
        <v>36</v>
      </c>
      <c r="L83" s="1">
        <f t="shared" si="16"/>
        <v>12650.039999999999</v>
      </c>
    </row>
    <row r="84" spans="1:12">
      <c r="A84" s="2">
        <v>51</v>
      </c>
      <c r="B84" s="6" t="s">
        <v>87</v>
      </c>
      <c r="C84" s="2" t="s">
        <v>27</v>
      </c>
      <c r="D84" s="7">
        <v>367.76</v>
      </c>
      <c r="E84" s="5">
        <v>16</v>
      </c>
      <c r="F84" s="1">
        <f t="shared" si="12"/>
        <v>5884.16</v>
      </c>
      <c r="G84" s="1">
        <v>5</v>
      </c>
      <c r="H84" s="1">
        <f t="shared" si="13"/>
        <v>1838.8</v>
      </c>
      <c r="I84" s="1">
        <f>1+1</f>
        <v>2</v>
      </c>
      <c r="J84" s="1">
        <f t="shared" si="14"/>
        <v>735.52</v>
      </c>
      <c r="K84" s="1">
        <f t="shared" si="15"/>
        <v>19</v>
      </c>
      <c r="L84" s="1">
        <f t="shared" si="16"/>
        <v>6987.4400000000005</v>
      </c>
    </row>
    <row r="85" spans="1:12">
      <c r="A85" s="2"/>
      <c r="B85" s="6" t="s">
        <v>89</v>
      </c>
      <c r="C85" s="2" t="s">
        <v>27</v>
      </c>
      <c r="D85" s="7">
        <v>419.55</v>
      </c>
      <c r="E85" s="5">
        <v>10</v>
      </c>
      <c r="F85" s="1">
        <f t="shared" si="12"/>
        <v>4195.5</v>
      </c>
      <c r="G85" s="1">
        <v>5</v>
      </c>
      <c r="H85" s="1">
        <f t="shared" si="13"/>
        <v>2097.75</v>
      </c>
      <c r="I85" s="1">
        <f>2+1+2</f>
        <v>5</v>
      </c>
      <c r="J85" s="1">
        <f t="shared" si="14"/>
        <v>2097.75</v>
      </c>
      <c r="K85" s="1">
        <f t="shared" si="15"/>
        <v>10</v>
      </c>
      <c r="L85" s="1">
        <f t="shared" si="16"/>
        <v>4195.5</v>
      </c>
    </row>
    <row r="86" spans="1:12">
      <c r="A86" s="2"/>
      <c r="B86" s="6" t="s">
        <v>88</v>
      </c>
      <c r="C86" s="2" t="s">
        <v>27</v>
      </c>
      <c r="D86" s="7">
        <v>487.52</v>
      </c>
      <c r="E86" s="5">
        <v>11</v>
      </c>
      <c r="F86" s="1">
        <f t="shared" si="12"/>
        <v>5362.7199999999993</v>
      </c>
      <c r="G86" s="1">
        <v>5</v>
      </c>
      <c r="H86" s="1">
        <f t="shared" si="13"/>
        <v>2437.6</v>
      </c>
      <c r="I86" s="1">
        <f>2+1+2+4+2</f>
        <v>11</v>
      </c>
      <c r="J86" s="1">
        <f t="shared" si="14"/>
        <v>5362.7199999999993</v>
      </c>
      <c r="K86" s="1">
        <f t="shared" si="15"/>
        <v>5</v>
      </c>
      <c r="L86" s="1">
        <f t="shared" si="16"/>
        <v>2437.6000000000004</v>
      </c>
    </row>
    <row r="87" spans="1:12">
      <c r="A87" s="2">
        <v>52</v>
      </c>
      <c r="B87" s="6" t="s">
        <v>108</v>
      </c>
      <c r="C87" s="2" t="s">
        <v>14</v>
      </c>
      <c r="D87" s="7">
        <v>5.96</v>
      </c>
      <c r="E87" s="2">
        <v>70</v>
      </c>
      <c r="F87" s="1">
        <f t="shared" si="12"/>
        <v>417.2</v>
      </c>
      <c r="G87" s="1"/>
      <c r="H87" s="1">
        <f t="shared" si="13"/>
        <v>0</v>
      </c>
      <c r="I87" s="1"/>
      <c r="J87" s="1">
        <f t="shared" si="14"/>
        <v>0</v>
      </c>
      <c r="K87" s="1">
        <f t="shared" si="15"/>
        <v>70</v>
      </c>
      <c r="L87" s="1">
        <f t="shared" si="16"/>
        <v>417.2</v>
      </c>
    </row>
    <row r="88" spans="1:12">
      <c r="A88" s="2">
        <v>53</v>
      </c>
      <c r="B88" s="6" t="s">
        <v>94</v>
      </c>
      <c r="C88" s="2" t="s">
        <v>14</v>
      </c>
      <c r="D88" s="7">
        <v>120.12</v>
      </c>
      <c r="E88" s="2">
        <v>4</v>
      </c>
      <c r="F88" s="1">
        <f t="shared" si="12"/>
        <v>480.48</v>
      </c>
      <c r="G88" s="1">
        <v>20</v>
      </c>
      <c r="H88" s="1">
        <f t="shared" si="13"/>
        <v>2402.4</v>
      </c>
      <c r="I88" s="1">
        <f>2+2</f>
        <v>4</v>
      </c>
      <c r="J88" s="1">
        <f t="shared" si="14"/>
        <v>480.48</v>
      </c>
      <c r="K88" s="1">
        <f t="shared" si="15"/>
        <v>20</v>
      </c>
      <c r="L88" s="1">
        <f t="shared" si="16"/>
        <v>2402.4</v>
      </c>
    </row>
    <row r="89" spans="1:12">
      <c r="A89" s="2">
        <v>54</v>
      </c>
      <c r="B89" s="6" t="s">
        <v>95</v>
      </c>
      <c r="C89" s="2" t="s">
        <v>27</v>
      </c>
      <c r="D89" s="7">
        <v>117.7</v>
      </c>
      <c r="E89" s="2">
        <v>14</v>
      </c>
      <c r="F89" s="1">
        <f t="shared" si="12"/>
        <v>1647.8</v>
      </c>
      <c r="G89" s="1">
        <v>50</v>
      </c>
      <c r="H89" s="1">
        <f t="shared" si="13"/>
        <v>5885</v>
      </c>
      <c r="I89" s="1">
        <f>3+5+5</f>
        <v>13</v>
      </c>
      <c r="J89" s="1">
        <f t="shared" si="14"/>
        <v>1530.1000000000001</v>
      </c>
      <c r="K89" s="1">
        <f t="shared" si="15"/>
        <v>51</v>
      </c>
      <c r="L89" s="1">
        <f t="shared" si="16"/>
        <v>6002.7</v>
      </c>
    </row>
    <row r="90" spans="1:12">
      <c r="A90" s="2">
        <v>55</v>
      </c>
      <c r="B90" s="6" t="s">
        <v>91</v>
      </c>
      <c r="C90" s="2" t="s">
        <v>27</v>
      </c>
      <c r="D90" s="7">
        <v>57.21</v>
      </c>
      <c r="E90" s="2">
        <v>15</v>
      </c>
      <c r="F90" s="1">
        <f t="shared" si="12"/>
        <v>858.15</v>
      </c>
      <c r="G90" s="1"/>
      <c r="H90" s="1">
        <f t="shared" si="13"/>
        <v>0</v>
      </c>
      <c r="I90" s="1">
        <f>2+10</f>
        <v>12</v>
      </c>
      <c r="J90" s="1">
        <f t="shared" si="14"/>
        <v>686.52</v>
      </c>
      <c r="K90" s="1">
        <f t="shared" si="15"/>
        <v>3</v>
      </c>
      <c r="L90" s="1">
        <f t="shared" si="16"/>
        <v>171.63</v>
      </c>
    </row>
    <row r="91" spans="1:12">
      <c r="A91" s="2">
        <v>56</v>
      </c>
      <c r="B91" s="6" t="s">
        <v>90</v>
      </c>
      <c r="C91" s="2" t="s">
        <v>27</v>
      </c>
      <c r="D91" s="7">
        <v>67.67</v>
      </c>
      <c r="E91" s="2">
        <v>14</v>
      </c>
      <c r="F91" s="1">
        <f t="shared" si="12"/>
        <v>947.38</v>
      </c>
      <c r="G91" s="1"/>
      <c r="H91" s="1">
        <f t="shared" si="13"/>
        <v>0</v>
      </c>
      <c r="I91" s="1"/>
      <c r="J91" s="1">
        <f t="shared" si="14"/>
        <v>0</v>
      </c>
      <c r="K91" s="1">
        <f t="shared" si="15"/>
        <v>14</v>
      </c>
      <c r="L91" s="1">
        <f t="shared" si="16"/>
        <v>947.38</v>
      </c>
    </row>
    <row r="92" spans="1:12">
      <c r="A92" s="2">
        <v>57</v>
      </c>
      <c r="B92" s="6" t="s">
        <v>92</v>
      </c>
      <c r="C92" s="2" t="s">
        <v>27</v>
      </c>
      <c r="D92" s="7">
        <v>137.99</v>
      </c>
      <c r="E92" s="2">
        <v>4</v>
      </c>
      <c r="F92" s="1">
        <f t="shared" si="12"/>
        <v>551.96</v>
      </c>
      <c r="G92" s="1"/>
      <c r="H92" s="1">
        <f t="shared" si="13"/>
        <v>0</v>
      </c>
      <c r="I92" s="1"/>
      <c r="J92" s="1">
        <f t="shared" si="14"/>
        <v>0</v>
      </c>
      <c r="K92" s="1">
        <f t="shared" si="15"/>
        <v>4</v>
      </c>
      <c r="L92" s="1">
        <f t="shared" si="16"/>
        <v>551.96</v>
      </c>
    </row>
    <row r="93" spans="1:12">
      <c r="A93" s="2">
        <v>58</v>
      </c>
      <c r="B93" s="6" t="s">
        <v>93</v>
      </c>
      <c r="C93" s="2" t="s">
        <v>27</v>
      </c>
      <c r="D93" s="7">
        <v>914.64</v>
      </c>
      <c r="E93" s="2">
        <v>20</v>
      </c>
      <c r="F93" s="1">
        <f t="shared" si="12"/>
        <v>18292.8</v>
      </c>
      <c r="G93" s="1"/>
      <c r="H93" s="1">
        <f t="shared" si="13"/>
        <v>0</v>
      </c>
      <c r="I93" s="1"/>
      <c r="J93" s="1">
        <f t="shared" si="14"/>
        <v>0</v>
      </c>
      <c r="K93" s="1">
        <f t="shared" si="15"/>
        <v>20</v>
      </c>
      <c r="L93" s="1">
        <f t="shared" si="16"/>
        <v>18292.8</v>
      </c>
    </row>
    <row r="94" spans="1:12">
      <c r="A94" s="2">
        <v>59</v>
      </c>
      <c r="B94" s="6" t="s">
        <v>101</v>
      </c>
      <c r="C94" s="2" t="s">
        <v>14</v>
      </c>
      <c r="D94" s="7">
        <v>801</v>
      </c>
      <c r="E94" s="2">
        <v>10</v>
      </c>
      <c r="F94" s="1">
        <f t="shared" si="12"/>
        <v>8010</v>
      </c>
      <c r="G94" s="1"/>
      <c r="H94" s="1">
        <f t="shared" si="13"/>
        <v>0</v>
      </c>
      <c r="I94" s="1"/>
      <c r="J94" s="1">
        <f t="shared" si="14"/>
        <v>0</v>
      </c>
      <c r="K94" s="1">
        <f t="shared" si="15"/>
        <v>10</v>
      </c>
      <c r="L94" s="1">
        <f t="shared" si="16"/>
        <v>8010</v>
      </c>
    </row>
    <row r="95" spans="1:12">
      <c r="A95" s="2">
        <v>60</v>
      </c>
      <c r="B95" s="6" t="s">
        <v>102</v>
      </c>
      <c r="C95" s="2" t="s">
        <v>14</v>
      </c>
      <c r="D95" s="7">
        <v>2837.06</v>
      </c>
      <c r="E95" s="2">
        <v>24</v>
      </c>
      <c r="F95" s="1">
        <f t="shared" si="12"/>
        <v>68089.440000000002</v>
      </c>
      <c r="G95" s="1"/>
      <c r="H95" s="1">
        <f t="shared" si="13"/>
        <v>0</v>
      </c>
      <c r="I95" s="1"/>
      <c r="J95" s="1">
        <f t="shared" si="14"/>
        <v>0</v>
      </c>
      <c r="K95" s="1">
        <f t="shared" si="15"/>
        <v>24</v>
      </c>
      <c r="L95" s="1">
        <f t="shared" si="16"/>
        <v>68089.440000000002</v>
      </c>
    </row>
    <row r="96" spans="1:12">
      <c r="A96" s="2">
        <v>61</v>
      </c>
      <c r="B96" s="6" t="s">
        <v>96</v>
      </c>
      <c r="C96" s="2" t="s">
        <v>14</v>
      </c>
      <c r="D96" s="5">
        <v>2.65</v>
      </c>
      <c r="E96" s="2"/>
      <c r="F96" s="1"/>
      <c r="G96" s="1">
        <v>600</v>
      </c>
      <c r="H96" s="1">
        <f t="shared" si="13"/>
        <v>1590</v>
      </c>
      <c r="I96" s="1">
        <f>100+100+50</f>
        <v>250</v>
      </c>
      <c r="J96" s="1">
        <f t="shared" si="14"/>
        <v>662.5</v>
      </c>
      <c r="K96" s="1">
        <f t="shared" ref="K96" si="17">E96+G96-I96</f>
        <v>350</v>
      </c>
      <c r="L96" s="1">
        <f t="shared" ref="L96" si="18">F96+H96-J96</f>
        <v>927.5</v>
      </c>
    </row>
    <row r="97" spans="1:12">
      <c r="A97" s="2">
        <v>62</v>
      </c>
      <c r="B97" s="6" t="s">
        <v>97</v>
      </c>
      <c r="C97" s="2" t="s">
        <v>14</v>
      </c>
      <c r="D97" s="5">
        <v>18.64</v>
      </c>
      <c r="E97" s="2"/>
      <c r="F97" s="1">
        <f t="shared" si="12"/>
        <v>0</v>
      </c>
      <c r="G97" s="1">
        <v>190</v>
      </c>
      <c r="H97" s="1">
        <f t="shared" si="13"/>
        <v>3541.6</v>
      </c>
      <c r="I97" s="1">
        <f>20+30</f>
        <v>50</v>
      </c>
      <c r="J97" s="1">
        <f t="shared" si="14"/>
        <v>932</v>
      </c>
      <c r="K97" s="1">
        <f t="shared" si="15"/>
        <v>140</v>
      </c>
      <c r="L97" s="1">
        <f t="shared" si="16"/>
        <v>2609.6</v>
      </c>
    </row>
    <row r="98" spans="1:12">
      <c r="A98" s="2">
        <v>63</v>
      </c>
      <c r="B98" s="6" t="s">
        <v>99</v>
      </c>
      <c r="C98" s="2" t="s">
        <v>14</v>
      </c>
      <c r="D98" s="5">
        <v>173.34</v>
      </c>
      <c r="E98" s="2"/>
      <c r="F98" s="1">
        <f t="shared" si="12"/>
        <v>0</v>
      </c>
      <c r="G98" s="1">
        <v>10</v>
      </c>
      <c r="H98" s="1">
        <f t="shared" si="13"/>
        <v>1733.4</v>
      </c>
      <c r="I98" s="1">
        <v>5</v>
      </c>
      <c r="J98" s="1">
        <f t="shared" si="14"/>
        <v>866.7</v>
      </c>
      <c r="K98" s="1">
        <f t="shared" si="15"/>
        <v>5</v>
      </c>
      <c r="L98" s="1">
        <f t="shared" si="16"/>
        <v>866.7</v>
      </c>
    </row>
    <row r="99" spans="1:12">
      <c r="A99" s="2"/>
      <c r="B99" s="8" t="s">
        <v>103</v>
      </c>
      <c r="C99" s="2"/>
      <c r="D99" s="2"/>
      <c r="E99" s="2"/>
      <c r="F99" s="1">
        <f>SUM(F4:F98)</f>
        <v>815094.59999999963</v>
      </c>
      <c r="G99" s="1"/>
      <c r="H99" s="1">
        <f>SUM(H4:H98)</f>
        <v>274255.55</v>
      </c>
      <c r="I99" s="1"/>
      <c r="J99" s="1">
        <f>SUM(J4:J98)</f>
        <v>112165.90000000002</v>
      </c>
      <c r="K99" s="1"/>
      <c r="L99" s="1">
        <f>SUM(L4:L98)</f>
        <v>977184.24999999965</v>
      </c>
    </row>
  </sheetData>
  <mergeCells count="13">
    <mergeCell ref="B1:B3"/>
    <mergeCell ref="C1:C3"/>
    <mergeCell ref="D1:D3"/>
    <mergeCell ref="A1:A3"/>
    <mergeCell ref="E2:E3"/>
    <mergeCell ref="E1:F1"/>
    <mergeCell ref="G1:J1"/>
    <mergeCell ref="G2:H2"/>
    <mergeCell ref="I2:J2"/>
    <mergeCell ref="K1:L1"/>
    <mergeCell ref="F2:F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2021-04-01T08:29:07Z</cp:lastPrinted>
  <dcterms:created xsi:type="dcterms:W3CDTF">2021-03-23T08:33:27Z</dcterms:created>
  <dcterms:modified xsi:type="dcterms:W3CDTF">2021-04-01T11:45:38Z</dcterms:modified>
</cp:coreProperties>
</file>