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0" i="1" l="1"/>
  <c r="I100" i="1" l="1"/>
  <c r="I75" i="1" l="1"/>
  <c r="I54" i="1" l="1"/>
  <c r="I11" i="1" l="1"/>
  <c r="I13" i="1"/>
  <c r="I57" i="1"/>
  <c r="I9" i="1" l="1"/>
  <c r="K99" i="1" l="1"/>
  <c r="L99" i="1"/>
  <c r="F99" i="1"/>
  <c r="H99" i="1"/>
  <c r="J99" i="1"/>
  <c r="I94" i="1" l="1"/>
  <c r="I93" i="1"/>
  <c r="I38" i="1" l="1"/>
  <c r="I34" i="1"/>
  <c r="I61" i="1" l="1"/>
  <c r="I46" i="1" l="1"/>
  <c r="I18" i="1" l="1"/>
  <c r="I81" i="1" l="1"/>
  <c r="I21" i="1" l="1"/>
  <c r="I7" i="1"/>
  <c r="K50" i="1" l="1"/>
  <c r="L50" i="1"/>
  <c r="F50" i="1"/>
  <c r="H50" i="1"/>
  <c r="J50" i="1"/>
  <c r="K17" i="1" l="1"/>
  <c r="L17" i="1"/>
  <c r="F17" i="1"/>
  <c r="H17" i="1"/>
  <c r="J17" i="1"/>
  <c r="K83" i="1" l="1"/>
  <c r="L83" i="1"/>
  <c r="F83" i="1"/>
  <c r="H83" i="1"/>
  <c r="J83" i="1"/>
  <c r="K56" i="1"/>
  <c r="L56" i="1"/>
  <c r="F56" i="1"/>
  <c r="H56" i="1"/>
  <c r="J56" i="1"/>
  <c r="K88" i="1" l="1"/>
  <c r="F88" i="1"/>
  <c r="H88" i="1"/>
  <c r="J88" i="1"/>
  <c r="L88" i="1" s="1"/>
  <c r="J66" i="1" l="1"/>
  <c r="K66" i="1"/>
  <c r="F66" i="1"/>
  <c r="H66" i="1"/>
  <c r="L66" i="1" l="1"/>
  <c r="K58" i="1"/>
  <c r="F58" i="1"/>
  <c r="H58" i="1"/>
  <c r="L58" i="1" s="1"/>
  <c r="J58" i="1"/>
  <c r="J104" i="1" l="1"/>
  <c r="K104" i="1"/>
  <c r="H104" i="1"/>
  <c r="F104" i="1"/>
  <c r="L104" i="1" s="1"/>
  <c r="J94" i="1" l="1"/>
  <c r="J95" i="1"/>
  <c r="J96" i="1"/>
  <c r="K93" i="1"/>
  <c r="K94" i="1"/>
  <c r="K95" i="1"/>
  <c r="K96" i="1"/>
  <c r="H94" i="1"/>
  <c r="H95" i="1"/>
  <c r="H96" i="1"/>
  <c r="F93" i="1"/>
  <c r="F94" i="1"/>
  <c r="F95" i="1"/>
  <c r="F96" i="1"/>
  <c r="H93" i="1"/>
  <c r="J93" i="1"/>
  <c r="L94" i="1" l="1"/>
  <c r="L96" i="1"/>
  <c r="L93" i="1"/>
  <c r="L95" i="1"/>
  <c r="H103" i="1" l="1"/>
  <c r="K103" i="1"/>
  <c r="F103" i="1"/>
  <c r="J103" i="1"/>
  <c r="L103" i="1" s="1"/>
  <c r="J101" i="1" l="1"/>
  <c r="K101" i="1"/>
  <c r="J102" i="1"/>
  <c r="K102" i="1"/>
  <c r="H102" i="1"/>
  <c r="H101" i="1"/>
  <c r="F101" i="1"/>
  <c r="F102" i="1"/>
  <c r="L101" i="1" l="1"/>
  <c r="L102" i="1"/>
  <c r="K44" i="1"/>
  <c r="F44" i="1"/>
  <c r="H44" i="1"/>
  <c r="J44" i="1"/>
  <c r="L44" i="1" l="1"/>
  <c r="K72" i="1"/>
  <c r="F72" i="1"/>
  <c r="H72" i="1"/>
  <c r="J72" i="1"/>
  <c r="J82" i="1"/>
  <c r="K82" i="1"/>
  <c r="F82" i="1"/>
  <c r="H82" i="1"/>
  <c r="J8" i="1"/>
  <c r="K8" i="1"/>
  <c r="H8" i="1"/>
  <c r="F8" i="1"/>
  <c r="J10" i="1"/>
  <c r="K10" i="1"/>
  <c r="F10" i="1"/>
  <c r="H10" i="1"/>
  <c r="L82" i="1" l="1"/>
  <c r="L8" i="1"/>
  <c r="L10" i="1"/>
  <c r="L72" i="1"/>
  <c r="K97" i="1" l="1"/>
  <c r="K98" i="1"/>
  <c r="F97" i="1"/>
  <c r="F98" i="1"/>
  <c r="H98" i="1"/>
  <c r="J98" i="1"/>
  <c r="H97" i="1"/>
  <c r="J97" i="1"/>
  <c r="L97" i="1" s="1"/>
  <c r="L98" i="1" l="1"/>
  <c r="K61" i="1"/>
  <c r="F61" i="1"/>
  <c r="H61" i="1"/>
  <c r="J61" i="1"/>
  <c r="K21" i="1"/>
  <c r="F21" i="1"/>
  <c r="F20" i="1"/>
  <c r="H21" i="1"/>
  <c r="J21" i="1"/>
  <c r="L21" i="1" s="1"/>
  <c r="L61" i="1" l="1"/>
  <c r="J74" i="1" l="1"/>
  <c r="K74" i="1"/>
  <c r="F74" i="1"/>
  <c r="H74" i="1"/>
  <c r="L74" i="1" l="1"/>
  <c r="K20" i="1"/>
  <c r="H20" i="1"/>
  <c r="J20" i="1"/>
  <c r="L20" i="1" l="1"/>
  <c r="J49" i="1"/>
  <c r="K49" i="1"/>
  <c r="F49" i="1"/>
  <c r="H49" i="1"/>
  <c r="K79" i="1"/>
  <c r="F79" i="1"/>
  <c r="H79" i="1"/>
  <c r="J79" i="1"/>
  <c r="K85" i="1"/>
  <c r="F85" i="1"/>
  <c r="H85" i="1"/>
  <c r="J85" i="1"/>
  <c r="L85" i="1" l="1"/>
  <c r="L79" i="1"/>
  <c r="L49" i="1"/>
  <c r="K70" i="1" l="1"/>
  <c r="F70" i="1"/>
  <c r="H70" i="1"/>
  <c r="J70" i="1"/>
  <c r="L70" i="1" l="1"/>
  <c r="K26" i="1"/>
  <c r="H26" i="1"/>
  <c r="F26" i="1"/>
  <c r="J26" i="1"/>
  <c r="L26" i="1" l="1"/>
  <c r="K31" i="1" l="1"/>
  <c r="J13" i="1" l="1"/>
  <c r="K13" i="1"/>
  <c r="F13" i="1"/>
  <c r="H13" i="1"/>
  <c r="L13" i="1" l="1"/>
  <c r="K45" i="1" l="1"/>
  <c r="F45" i="1"/>
  <c r="H45" i="1"/>
  <c r="J45" i="1"/>
  <c r="F47" i="1"/>
  <c r="J47" i="1"/>
  <c r="K47" i="1"/>
  <c r="K52" i="1"/>
  <c r="H52" i="1"/>
  <c r="F52" i="1"/>
  <c r="J52" i="1"/>
  <c r="K51" i="1"/>
  <c r="F51" i="1"/>
  <c r="H51" i="1"/>
  <c r="J51" i="1"/>
  <c r="L45" i="1" l="1"/>
  <c r="L51" i="1"/>
  <c r="L52" i="1"/>
  <c r="H47" i="1"/>
  <c r="L47" i="1" s="1"/>
  <c r="J9" i="1" l="1"/>
  <c r="J46" i="1"/>
  <c r="K84" i="1"/>
  <c r="J31" i="1"/>
  <c r="H31" i="1"/>
  <c r="K30" i="1"/>
  <c r="F31" i="1"/>
  <c r="F30" i="1"/>
  <c r="H30" i="1"/>
  <c r="J30" i="1"/>
  <c r="K59" i="1"/>
  <c r="K57" i="1"/>
  <c r="K86" i="1"/>
  <c r="K81" i="1"/>
  <c r="H62" i="1"/>
  <c r="K62" i="1"/>
  <c r="F62" i="1"/>
  <c r="J62" i="1"/>
  <c r="K48" i="1"/>
  <c r="F48" i="1"/>
  <c r="H48" i="1"/>
  <c r="J48" i="1"/>
  <c r="J60" i="1"/>
  <c r="K60" i="1"/>
  <c r="F60" i="1"/>
  <c r="H60" i="1"/>
  <c r="J65" i="1"/>
  <c r="K11" i="1"/>
  <c r="K65" i="1"/>
  <c r="K7" i="1"/>
  <c r="J92" i="1"/>
  <c r="K80" i="1"/>
  <c r="J34" i="1"/>
  <c r="J75" i="1"/>
  <c r="K73" i="1"/>
  <c r="J29" i="1"/>
  <c r="J28" i="1"/>
  <c r="F80" i="1"/>
  <c r="H80" i="1"/>
  <c r="F81" i="1"/>
  <c r="H81" i="1"/>
  <c r="J81" i="1"/>
  <c r="K24" i="1"/>
  <c r="F24" i="1"/>
  <c r="H24" i="1"/>
  <c r="J24" i="1"/>
  <c r="K55" i="1"/>
  <c r="F55" i="1"/>
  <c r="H55" i="1"/>
  <c r="J55" i="1"/>
  <c r="K28" i="1"/>
  <c r="H28" i="1"/>
  <c r="H29" i="1"/>
  <c r="F29" i="1"/>
  <c r="F28" i="1"/>
  <c r="K27" i="1"/>
  <c r="F27" i="1"/>
  <c r="H27" i="1"/>
  <c r="J27" i="1"/>
  <c r="J54" i="1"/>
  <c r="K92" i="1"/>
  <c r="H92" i="1"/>
  <c r="K91" i="1"/>
  <c r="F91" i="1"/>
  <c r="F92" i="1"/>
  <c r="H91" i="1"/>
  <c r="J91" i="1"/>
  <c r="F54" i="1"/>
  <c r="H54" i="1"/>
  <c r="K16" i="1"/>
  <c r="F16" i="1"/>
  <c r="H16" i="1"/>
  <c r="J16" i="1"/>
  <c r="J11" i="1"/>
  <c r="F11" i="1"/>
  <c r="F9" i="1"/>
  <c r="H11" i="1"/>
  <c r="K69" i="1"/>
  <c r="J23" i="1"/>
  <c r="K37" i="1"/>
  <c r="J78" i="1"/>
  <c r="J32" i="1"/>
  <c r="K87" i="1"/>
  <c r="K89" i="1"/>
  <c r="K90" i="1"/>
  <c r="K100" i="1"/>
  <c r="K4" i="1"/>
  <c r="K5" i="1"/>
  <c r="K12" i="1"/>
  <c r="K14" i="1"/>
  <c r="K15" i="1"/>
  <c r="K18" i="1"/>
  <c r="K19" i="1"/>
  <c r="K22" i="1"/>
  <c r="K25" i="1"/>
  <c r="K33" i="1"/>
  <c r="K34" i="1"/>
  <c r="K35" i="1"/>
  <c r="K36" i="1"/>
  <c r="K38" i="1"/>
  <c r="K39" i="1"/>
  <c r="K40" i="1"/>
  <c r="K41" i="1"/>
  <c r="K42" i="1"/>
  <c r="K43" i="1"/>
  <c r="K53" i="1"/>
  <c r="K63" i="1"/>
  <c r="K64" i="1"/>
  <c r="K67" i="1"/>
  <c r="K68" i="1"/>
  <c r="K71" i="1"/>
  <c r="K75" i="1"/>
  <c r="K76" i="1"/>
  <c r="K77" i="1"/>
  <c r="H53" i="1"/>
  <c r="J4" i="1"/>
  <c r="J5" i="1"/>
  <c r="H4" i="1"/>
  <c r="H5" i="1"/>
  <c r="H7" i="1"/>
  <c r="H9" i="1"/>
  <c r="J77" i="1"/>
  <c r="F76" i="1"/>
  <c r="H76" i="1"/>
  <c r="J76" i="1"/>
  <c r="F78" i="1"/>
  <c r="H78" i="1"/>
  <c r="H65" i="1"/>
  <c r="F65" i="1"/>
  <c r="F71" i="1"/>
  <c r="H71" i="1"/>
  <c r="J71" i="1"/>
  <c r="F77" i="1"/>
  <c r="H77" i="1"/>
  <c r="J38" i="1"/>
  <c r="J39" i="1"/>
  <c r="J40" i="1"/>
  <c r="J41" i="1"/>
  <c r="J42" i="1"/>
  <c r="J43" i="1"/>
  <c r="H37" i="1"/>
  <c r="H38" i="1"/>
  <c r="H39" i="1"/>
  <c r="H40" i="1"/>
  <c r="H41" i="1"/>
  <c r="H42" i="1"/>
  <c r="H43" i="1"/>
  <c r="F36" i="1"/>
  <c r="F37" i="1"/>
  <c r="F38" i="1"/>
  <c r="F39" i="1"/>
  <c r="F40" i="1"/>
  <c r="F41" i="1"/>
  <c r="F42" i="1"/>
  <c r="F43" i="1"/>
  <c r="H36" i="1"/>
  <c r="J36" i="1"/>
  <c r="H69" i="1"/>
  <c r="F69" i="1"/>
  <c r="J25" i="1"/>
  <c r="F25" i="1"/>
  <c r="H25" i="1"/>
  <c r="F46" i="1"/>
  <c r="H57" i="1"/>
  <c r="F57" i="1"/>
  <c r="H86" i="1"/>
  <c r="F86" i="1"/>
  <c r="H68" i="1"/>
  <c r="F68" i="1"/>
  <c r="J68" i="1"/>
  <c r="F67" i="1"/>
  <c r="H67" i="1"/>
  <c r="J67" i="1"/>
  <c r="F84" i="1"/>
  <c r="H84" i="1"/>
  <c r="F90" i="1"/>
  <c r="H89" i="1"/>
  <c r="F89" i="1"/>
  <c r="J90" i="1"/>
  <c r="H90" i="1"/>
  <c r="J87" i="1"/>
  <c r="F87" i="1"/>
  <c r="H87" i="1"/>
  <c r="F7" i="1"/>
  <c r="J59" i="1"/>
  <c r="H35" i="1"/>
  <c r="F35" i="1"/>
  <c r="J35" i="1"/>
  <c r="H34" i="1"/>
  <c r="F34" i="1"/>
  <c r="J33" i="1"/>
  <c r="H33" i="1"/>
  <c r="F33" i="1"/>
  <c r="F64" i="1"/>
  <c r="J64" i="1"/>
  <c r="J63" i="1"/>
  <c r="H63" i="1"/>
  <c r="H64" i="1"/>
  <c r="F63" i="1"/>
  <c r="H100" i="1"/>
  <c r="J100" i="1"/>
  <c r="F100" i="1"/>
  <c r="H23" i="1"/>
  <c r="F23" i="1"/>
  <c r="J15" i="1"/>
  <c r="H15" i="1"/>
  <c r="F15" i="1"/>
  <c r="H73" i="1"/>
  <c r="F32" i="1"/>
  <c r="H32" i="1"/>
  <c r="F18" i="1"/>
  <c r="H18" i="1"/>
  <c r="J18" i="1"/>
  <c r="H14" i="1"/>
  <c r="F14" i="1"/>
  <c r="H12" i="1"/>
  <c r="F12" i="1"/>
  <c r="J12" i="1"/>
  <c r="F75" i="1"/>
  <c r="H75" i="1"/>
  <c r="F73" i="1"/>
  <c r="J53" i="1"/>
  <c r="F53" i="1"/>
  <c r="F59" i="1"/>
  <c r="H59" i="1"/>
  <c r="H22" i="1"/>
  <c r="F22" i="1"/>
  <c r="J19" i="1"/>
  <c r="H19" i="1"/>
  <c r="F19" i="1"/>
  <c r="F4" i="1"/>
  <c r="F5" i="1"/>
  <c r="F105" i="1" l="1"/>
  <c r="L30" i="1"/>
  <c r="K9" i="1"/>
  <c r="L31" i="1"/>
  <c r="J57" i="1"/>
  <c r="L57" i="1" s="1"/>
  <c r="L48" i="1"/>
  <c r="L62" i="1"/>
  <c r="L55" i="1"/>
  <c r="L60" i="1"/>
  <c r="J80" i="1"/>
  <c r="L80" i="1" s="1"/>
  <c r="L81" i="1"/>
  <c r="K29" i="1"/>
  <c r="L27" i="1"/>
  <c r="L24" i="1"/>
  <c r="L28" i="1"/>
  <c r="L29" i="1"/>
  <c r="L92" i="1"/>
  <c r="L11" i="1"/>
  <c r="L16" i="1"/>
  <c r="L91" i="1"/>
  <c r="L54" i="1"/>
  <c r="K54" i="1"/>
  <c r="K78" i="1"/>
  <c r="L5" i="1"/>
  <c r="L9" i="1"/>
  <c r="L19" i="1"/>
  <c r="L18" i="1"/>
  <c r="J86" i="1"/>
  <c r="L86" i="1" s="1"/>
  <c r="K23" i="1"/>
  <c r="L87" i="1"/>
  <c r="L68" i="1"/>
  <c r="L43" i="1"/>
  <c r="L39" i="1"/>
  <c r="J7" i="1"/>
  <c r="L7" i="1" s="1"/>
  <c r="L77" i="1"/>
  <c r="K32" i="1"/>
  <c r="L40" i="1"/>
  <c r="J37" i="1"/>
  <c r="L37" i="1" s="1"/>
  <c r="L64" i="1"/>
  <c r="L34" i="1"/>
  <c r="L90" i="1"/>
  <c r="L25" i="1"/>
  <c r="L59" i="1"/>
  <c r="L75" i="1"/>
  <c r="L12" i="1"/>
  <c r="L15" i="1"/>
  <c r="L23" i="1"/>
  <c r="L33" i="1"/>
  <c r="L35" i="1"/>
  <c r="L71" i="1"/>
  <c r="L65" i="1"/>
  <c r="L78" i="1"/>
  <c r="L4" i="1"/>
  <c r="L32" i="1"/>
  <c r="L100" i="1"/>
  <c r="L63" i="1"/>
  <c r="L67" i="1"/>
  <c r="L42" i="1"/>
  <c r="L38" i="1"/>
  <c r="L41" i="1"/>
  <c r="L76" i="1"/>
  <c r="L53" i="1"/>
  <c r="L36" i="1"/>
  <c r="K46" i="1"/>
  <c r="J69" i="1"/>
  <c r="L69" i="1" s="1"/>
  <c r="J84" i="1"/>
  <c r="L84" i="1" s="1"/>
  <c r="H46" i="1"/>
  <c r="L46" i="1" s="1"/>
  <c r="J89" i="1"/>
  <c r="L89" i="1" s="1"/>
  <c r="J73" i="1"/>
  <c r="L73" i="1" s="1"/>
  <c r="J14" i="1"/>
  <c r="L14" i="1" s="1"/>
  <c r="J22" i="1"/>
  <c r="L22" i="1" s="1"/>
  <c r="J105" i="1" l="1"/>
  <c r="H105" i="1"/>
  <c r="L105" i="1"/>
</calcChain>
</file>

<file path=xl/sharedStrings.xml><?xml version="1.0" encoding="utf-8"?>
<sst xmlns="http://schemas.openxmlformats.org/spreadsheetml/2006/main" count="217" uniqueCount="111">
  <si>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</si>
  <si>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</si>
  <si>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</si>
  <si>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</si>
  <si>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</si>
  <si>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</si>
  <si>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</si>
  <si>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</si>
  <si>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</si>
  <si>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</si>
  <si>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</si>
  <si>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</si>
  <si>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</si>
  <si>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</si>
  <si>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</si>
  <si>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</si>
  <si>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</si>
  <si>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</si>
  <si>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</si>
  <si>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</si>
  <si>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</si>
  <si>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</si>
  <si>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</si>
  <si>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</si>
  <si>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</si>
  <si>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</si>
  <si>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</si>
  <si>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</si>
  <si>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</si>
  <si>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</si>
  <si>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</si>
  <si>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</si>
  <si>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</si>
  <si>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</si>
  <si>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</si>
  <si>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</si>
  <si>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</si>
  <si>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</si>
  <si>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</si>
  <si>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</si>
  <si>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</si>
  <si>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</si>
  <si>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</si>
  <si>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</si>
  <si>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</si>
  <si>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</si>
  <si>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</si>
  <si>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</si>
  <si>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</si>
  <si>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</si>
  <si>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</si>
  <si>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</si>
  <si>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</si>
  <si>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</si>
  <si>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</si>
  <si>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</si>
  <si>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</si>
  <si>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</si>
  <si>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</si>
  <si>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</si>
  <si>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</si>
  <si>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</si>
  <si>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</si>
  <si>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</si>
  <si>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</si>
  <si>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</si>
  <si>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</si>
  <si>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</si>
  <si>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</si>
  <si>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</si>
  <si>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</si>
  <si>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</si>
  <si>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</si>
  <si>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</si>
  <si>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</si>
  <si>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</si>
  <si>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</si>
  <si>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</si>
  <si>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</si>
  <si>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</si>
  <si>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</si>
  <si>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</si>
  <si>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</si>
  <si>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</si>
  <si>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</si>
  <si>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</si>
  <si>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</si>
  <si>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</si>
  <si>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</si>
  <si>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</si>
  <si>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</si>
  <si>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</si>
  <si>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</si>
  <si>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</si>
  <si>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</si>
  <si>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</si>
  <si>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</si>
  <si>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</si>
  <si>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</si>
  <si>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Трубка насоса для ангіографії</t>
  </si>
  <si>
    <t>Залишок на 01.03. 2026р</t>
  </si>
  <si>
    <t>Оборот за березень місяць</t>
  </si>
  <si>
    <t>Залишок на 01.04.2026р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</si>
  <si>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</si>
  <si>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</si>
  <si>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</si>
  <si>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</si>
  <si>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Автоматичний ланцет"ВОЛЕС" голка 25G (0,5мм)</t>
  </si>
  <si>
    <t>Ланцет(скарифікатор) для крові стерильний №200</t>
  </si>
  <si>
    <t>Шовк  IGAR №6 (USP 3)</t>
  </si>
  <si>
    <t>Кінцевик 5000,універсальний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</si>
</sst>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tabSelected="1" topLeftCell="A85" zoomScaleNormal="100" workbookViewId="0">
      <selection activeCell="I11" sqref="I11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2" t="s">
        <v>0</v>
      </c>
      <c r="B1" s="30" t="s">
        <v>1</v>
      </c>
      <c r="C1" s="30" t="s">
        <v>2</v>
      </c>
      <c r="D1" s="31" t="s">
        <v>3</v>
      </c>
      <c r="E1" s="33" t="s">
        <v>100</v>
      </c>
      <c r="F1" s="34"/>
      <c r="G1" s="32" t="s">
        <v>101</v>
      </c>
      <c r="H1" s="32"/>
      <c r="I1" s="32"/>
      <c r="J1" s="32"/>
      <c r="K1" s="33" t="s">
        <v>102</v>
      </c>
      <c r="L1" s="34"/>
      <c r="Q1" s="1"/>
    </row>
    <row r="2" spans="1:17" ht="15.75" customHeight="1" x14ac:dyDescent="0.25">
      <c r="A2" s="32"/>
      <c r="B2" s="30"/>
      <c r="C2" s="30"/>
      <c r="D2" s="31"/>
      <c r="E2" s="32" t="s">
        <v>4</v>
      </c>
      <c r="F2" s="31" t="s">
        <v>14</v>
      </c>
      <c r="G2" s="35" t="s">
        <v>5</v>
      </c>
      <c r="H2" s="35"/>
      <c r="I2" s="35" t="s">
        <v>6</v>
      </c>
      <c r="J2" s="35"/>
      <c r="K2" s="32" t="s">
        <v>7</v>
      </c>
      <c r="L2" s="31" t="s">
        <v>8</v>
      </c>
    </row>
    <row r="3" spans="1:17" x14ac:dyDescent="0.25">
      <c r="A3" s="32"/>
      <c r="B3" s="30"/>
      <c r="C3" s="30"/>
      <c r="D3" s="31"/>
      <c r="E3" s="32"/>
      <c r="F3" s="31"/>
      <c r="G3" s="25" t="s">
        <v>7</v>
      </c>
      <c r="H3" s="26" t="s">
        <v>8</v>
      </c>
      <c r="I3" s="27" t="s">
        <v>9</v>
      </c>
      <c r="J3" s="26" t="s">
        <v>8</v>
      </c>
      <c r="K3" s="32"/>
      <c r="L3" s="31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34</v>
      </c>
      <c r="F4" s="7">
        <f t="shared" ref="F4:F5" si="0">E4*D4</f>
        <v>1339.6</v>
      </c>
      <c r="G4" s="8"/>
      <c r="H4" s="7">
        <f t="shared" ref="H4:H104" si="1">G4*D4</f>
        <v>0</v>
      </c>
      <c r="I4" s="9">
        <v>34</v>
      </c>
      <c r="J4" s="7">
        <f t="shared" ref="J4:J7" si="2">I4*D4</f>
        <v>1339.6</v>
      </c>
      <c r="K4" s="8">
        <f t="shared" ref="K4:L73" si="3">E4+G4-I4</f>
        <v>0</v>
      </c>
      <c r="L4" s="7">
        <f t="shared" si="3"/>
        <v>0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102</v>
      </c>
      <c r="F5" s="7">
        <f t="shared" si="0"/>
        <v>4728.72</v>
      </c>
      <c r="G5" s="8"/>
      <c r="H5" s="7">
        <f t="shared" si="1"/>
        <v>0</v>
      </c>
      <c r="I5" s="9">
        <v>36</v>
      </c>
      <c r="J5" s="7">
        <f t="shared" si="2"/>
        <v>1668.96</v>
      </c>
      <c r="K5" s="8">
        <f t="shared" si="3"/>
        <v>66</v>
      </c>
      <c r="L5" s="7">
        <f t="shared" si="3"/>
        <v>3059.76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24</v>
      </c>
      <c r="C7" s="13" t="s">
        <v>10</v>
      </c>
      <c r="D7" s="15">
        <v>5.61</v>
      </c>
      <c r="E7" s="16">
        <v>5900</v>
      </c>
      <c r="F7" s="17">
        <f t="shared" ref="F7:F101" si="4">E7*D7</f>
        <v>33099</v>
      </c>
      <c r="G7" s="16"/>
      <c r="H7" s="17">
        <f t="shared" si="1"/>
        <v>0</v>
      </c>
      <c r="I7" s="18">
        <f>300+200+500</f>
        <v>1000</v>
      </c>
      <c r="J7" s="17">
        <f t="shared" si="2"/>
        <v>5610</v>
      </c>
      <c r="K7" s="16">
        <f t="shared" si="3"/>
        <v>4900</v>
      </c>
      <c r="L7" s="17">
        <f t="shared" si="3"/>
        <v>27489</v>
      </c>
    </row>
    <row r="8" spans="1:17" ht="25.5" x14ac:dyDescent="0.25">
      <c r="A8" s="13">
        <v>2</v>
      </c>
      <c r="B8" s="14" t="s">
        <v>27</v>
      </c>
      <c r="C8" s="13" t="s">
        <v>10</v>
      </c>
      <c r="D8" s="15">
        <v>4.07</v>
      </c>
      <c r="E8" s="16">
        <v>2400</v>
      </c>
      <c r="F8" s="17">
        <f t="shared" si="4"/>
        <v>9768</v>
      </c>
      <c r="G8" s="16">
        <v>6000</v>
      </c>
      <c r="H8" s="17">
        <f t="shared" si="1"/>
        <v>24420</v>
      </c>
      <c r="I8" s="18"/>
      <c r="J8" s="17">
        <f t="shared" ref="J8" si="5">I8*D8</f>
        <v>0</v>
      </c>
      <c r="K8" s="16">
        <f t="shared" ref="K8" si="6">E8+G8-I8</f>
        <v>8400</v>
      </c>
      <c r="L8" s="17">
        <f t="shared" ref="L8" si="7">F8+H8-J8</f>
        <v>34188</v>
      </c>
    </row>
    <row r="9" spans="1:17" ht="25.5" x14ac:dyDescent="0.25">
      <c r="A9" s="13"/>
      <c r="B9" s="19" t="s">
        <v>27</v>
      </c>
      <c r="C9" s="13" t="s">
        <v>10</v>
      </c>
      <c r="D9" s="15">
        <v>3.98</v>
      </c>
      <c r="E9" s="16">
        <v>5200</v>
      </c>
      <c r="F9" s="17">
        <f t="shared" si="4"/>
        <v>20696</v>
      </c>
      <c r="G9" s="16"/>
      <c r="H9" s="17">
        <f t="shared" si="1"/>
        <v>0</v>
      </c>
      <c r="I9" s="18">
        <f>500+200+500+1000+100</f>
        <v>2300</v>
      </c>
      <c r="J9" s="17">
        <f t="shared" ref="J9" si="8">I9*D9</f>
        <v>9154</v>
      </c>
      <c r="K9" s="16">
        <f t="shared" si="3"/>
        <v>2900</v>
      </c>
      <c r="L9" s="17">
        <f t="shared" si="3"/>
        <v>11542</v>
      </c>
    </row>
    <row r="10" spans="1:17" x14ac:dyDescent="0.25">
      <c r="A10" s="13">
        <v>3</v>
      </c>
      <c r="B10" s="19" t="s">
        <v>91</v>
      </c>
      <c r="C10" s="13" t="s">
        <v>10</v>
      </c>
      <c r="D10" s="15">
        <v>4.4800000000000004</v>
      </c>
      <c r="E10" s="16">
        <v>1300</v>
      </c>
      <c r="F10" s="17">
        <f t="shared" si="4"/>
        <v>5824.0000000000009</v>
      </c>
      <c r="G10" s="16">
        <v>6000</v>
      </c>
      <c r="H10" s="17">
        <f t="shared" si="1"/>
        <v>26880.000000000004</v>
      </c>
      <c r="I10" s="18">
        <f>300+100+1000+300</f>
        <v>1700</v>
      </c>
      <c r="J10" s="17">
        <f t="shared" ref="J10" si="9">I10*D10</f>
        <v>7616.0000000000009</v>
      </c>
      <c r="K10" s="16">
        <f t="shared" ref="K10" si="10">E10+G10-I10</f>
        <v>5600</v>
      </c>
      <c r="L10" s="17">
        <f t="shared" ref="L10" si="11">F10+H10-J10</f>
        <v>25088.000000000004</v>
      </c>
    </row>
    <row r="11" spans="1:17" ht="25.5" x14ac:dyDescent="0.25">
      <c r="A11" s="13">
        <v>4</v>
      </c>
      <c r="B11" s="14" t="s">
        <v>82</v>
      </c>
      <c r="C11" s="13" t="s">
        <v>10</v>
      </c>
      <c r="D11" s="15">
        <v>4.4400000000000004</v>
      </c>
      <c r="E11" s="16">
        <v>1331</v>
      </c>
      <c r="F11" s="17">
        <f t="shared" si="4"/>
        <v>5909.64</v>
      </c>
      <c r="G11" s="16"/>
      <c r="H11" s="17">
        <f t="shared" si="1"/>
        <v>0</v>
      </c>
      <c r="I11" s="18">
        <f>31+100+100+200</f>
        <v>431</v>
      </c>
      <c r="J11" s="17">
        <f t="shared" ref="J11" si="12">I11*D11</f>
        <v>1913.64</v>
      </c>
      <c r="K11" s="16">
        <f t="shared" ref="K11" si="13">E11+G11-I11</f>
        <v>900</v>
      </c>
      <c r="L11" s="17">
        <f t="shared" ref="L11" si="14">F11+H11-J11</f>
        <v>3996</v>
      </c>
    </row>
    <row r="12" spans="1:17" ht="25.5" x14ac:dyDescent="0.25">
      <c r="A12" s="13">
        <v>5</v>
      </c>
      <c r="B12" s="14" t="s">
        <v>60</v>
      </c>
      <c r="C12" s="13" t="s">
        <v>10</v>
      </c>
      <c r="D12" s="15">
        <v>5.89</v>
      </c>
      <c r="E12" s="16">
        <v>500</v>
      </c>
      <c r="F12" s="17">
        <f t="shared" si="4"/>
        <v>2945</v>
      </c>
      <c r="G12" s="16"/>
      <c r="H12" s="17">
        <f t="shared" si="1"/>
        <v>0</v>
      </c>
      <c r="I12" s="18">
        <v>500</v>
      </c>
      <c r="J12" s="17">
        <f t="shared" ref="J12:J14" si="15">I12*D12</f>
        <v>2945</v>
      </c>
      <c r="K12" s="16">
        <f t="shared" si="3"/>
        <v>0</v>
      </c>
      <c r="L12" s="17">
        <f t="shared" si="3"/>
        <v>0</v>
      </c>
    </row>
    <row r="13" spans="1:17" ht="25.5" x14ac:dyDescent="0.25">
      <c r="A13" s="13">
        <v>6</v>
      </c>
      <c r="B13" s="14" t="s">
        <v>25</v>
      </c>
      <c r="C13" s="13" t="s">
        <v>10</v>
      </c>
      <c r="D13" s="15">
        <v>4.66</v>
      </c>
      <c r="E13" s="16">
        <v>1500</v>
      </c>
      <c r="F13" s="17">
        <f t="shared" si="4"/>
        <v>6990</v>
      </c>
      <c r="G13" s="16"/>
      <c r="H13" s="17">
        <f t="shared" si="1"/>
        <v>0</v>
      </c>
      <c r="I13" s="18">
        <f>300+200+500+100+200</f>
        <v>1300</v>
      </c>
      <c r="J13" s="17">
        <f t="shared" ref="J13" si="16">I13*D13</f>
        <v>6058</v>
      </c>
      <c r="K13" s="16">
        <f t="shared" ref="K13" si="17">E13+G13-I13</f>
        <v>200</v>
      </c>
      <c r="L13" s="17">
        <f t="shared" ref="L13" si="18">F13+H13-J13</f>
        <v>932</v>
      </c>
    </row>
    <row r="14" spans="1:17" ht="24" customHeight="1" x14ac:dyDescent="0.25">
      <c r="A14" s="13">
        <v>7</v>
      </c>
      <c r="B14" s="14" t="s">
        <v>22</v>
      </c>
      <c r="C14" s="13" t="s">
        <v>10</v>
      </c>
      <c r="D14" s="15">
        <v>8.99</v>
      </c>
      <c r="E14" s="16">
        <v>1440</v>
      </c>
      <c r="F14" s="17">
        <f t="shared" si="4"/>
        <v>12945.6</v>
      </c>
      <c r="G14" s="16"/>
      <c r="H14" s="17">
        <f t="shared" si="1"/>
        <v>0</v>
      </c>
      <c r="I14" s="18"/>
      <c r="J14" s="17">
        <f t="shared" si="15"/>
        <v>0</v>
      </c>
      <c r="K14" s="16">
        <f t="shared" si="3"/>
        <v>1440</v>
      </c>
      <c r="L14" s="17">
        <f t="shared" si="3"/>
        <v>12945.6</v>
      </c>
    </row>
    <row r="15" spans="1:17" ht="25.5" x14ac:dyDescent="0.25">
      <c r="A15" s="13">
        <v>8</v>
      </c>
      <c r="B15" s="14" t="s">
        <v>23</v>
      </c>
      <c r="C15" s="13" t="s">
        <v>10</v>
      </c>
      <c r="D15" s="15">
        <v>1.82</v>
      </c>
      <c r="E15" s="16">
        <v>1000</v>
      </c>
      <c r="F15" s="17">
        <f t="shared" si="4"/>
        <v>1820</v>
      </c>
      <c r="G15" s="16"/>
      <c r="H15" s="17">
        <f t="shared" si="1"/>
        <v>0</v>
      </c>
      <c r="I15" s="18"/>
      <c r="J15" s="17">
        <f t="shared" ref="J15:J17" si="19">I15*D15</f>
        <v>0</v>
      </c>
      <c r="K15" s="16">
        <f t="shared" si="3"/>
        <v>1000</v>
      </c>
      <c r="L15" s="17">
        <f t="shared" si="3"/>
        <v>1820</v>
      </c>
    </row>
    <row r="16" spans="1:17" ht="38.25" x14ac:dyDescent="0.25">
      <c r="A16" s="13">
        <v>9</v>
      </c>
      <c r="B16" s="14" t="s">
        <v>59</v>
      </c>
      <c r="C16" s="13" t="s">
        <v>10</v>
      </c>
      <c r="D16" s="15">
        <v>4.63</v>
      </c>
      <c r="E16" s="16">
        <v>1113</v>
      </c>
      <c r="F16" s="17">
        <f t="shared" si="4"/>
        <v>5153.1899999999996</v>
      </c>
      <c r="G16" s="16"/>
      <c r="H16" s="17">
        <f t="shared" si="1"/>
        <v>0</v>
      </c>
      <c r="I16" s="18"/>
      <c r="J16" s="17">
        <f t="shared" si="19"/>
        <v>0</v>
      </c>
      <c r="K16" s="16">
        <f t="shared" ref="K16" si="20">E16+G16-I16</f>
        <v>1113</v>
      </c>
      <c r="L16" s="17">
        <f t="shared" ref="L16" si="21">F16+H16-J16</f>
        <v>5153.1899999999996</v>
      </c>
    </row>
    <row r="17" spans="1:12" ht="25.5" x14ac:dyDescent="0.25">
      <c r="A17" s="13"/>
      <c r="B17" s="14" t="s">
        <v>107</v>
      </c>
      <c r="C17" s="13" t="s">
        <v>10</v>
      </c>
      <c r="D17" s="15">
        <v>5.6</v>
      </c>
      <c r="E17" s="16"/>
      <c r="F17" s="17">
        <f t="shared" si="4"/>
        <v>0</v>
      </c>
      <c r="G17" s="16">
        <v>2000</v>
      </c>
      <c r="H17" s="17">
        <f t="shared" si="1"/>
        <v>11200</v>
      </c>
      <c r="I17" s="18"/>
      <c r="J17" s="17">
        <f t="shared" si="19"/>
        <v>0</v>
      </c>
      <c r="K17" s="16">
        <f t="shared" ref="K17" si="22">E17+G17-I17</f>
        <v>2000</v>
      </c>
      <c r="L17" s="17">
        <f t="shared" ref="L17" si="23">F17+H17-J17</f>
        <v>11200</v>
      </c>
    </row>
    <row r="18" spans="1:12" ht="25.5" x14ac:dyDescent="0.25">
      <c r="A18" s="13">
        <v>10</v>
      </c>
      <c r="B18" s="14" t="s">
        <v>108</v>
      </c>
      <c r="C18" s="13" t="s">
        <v>10</v>
      </c>
      <c r="D18" s="15">
        <v>0.45</v>
      </c>
      <c r="E18" s="16">
        <v>20000</v>
      </c>
      <c r="F18" s="17">
        <f t="shared" si="4"/>
        <v>9000</v>
      </c>
      <c r="G18" s="16"/>
      <c r="H18" s="17">
        <f t="shared" si="1"/>
        <v>0</v>
      </c>
      <c r="I18" s="18">
        <f>1000+200</f>
        <v>1200</v>
      </c>
      <c r="J18" s="17">
        <f t="shared" ref="J18:J52" si="24">I18*D18</f>
        <v>540</v>
      </c>
      <c r="K18" s="16">
        <f t="shared" si="3"/>
        <v>18800</v>
      </c>
      <c r="L18" s="17">
        <f t="shared" si="3"/>
        <v>8460</v>
      </c>
    </row>
    <row r="19" spans="1:12" ht="25.5" x14ac:dyDescent="0.25">
      <c r="A19" s="13">
        <v>11</v>
      </c>
      <c r="B19" s="14" t="s">
        <v>16</v>
      </c>
      <c r="C19" s="13" t="s">
        <v>15</v>
      </c>
      <c r="D19" s="15">
        <v>256.92</v>
      </c>
      <c r="E19" s="16">
        <v>9</v>
      </c>
      <c r="F19" s="17">
        <f t="shared" si="4"/>
        <v>2312.2800000000002</v>
      </c>
      <c r="G19" s="16"/>
      <c r="H19" s="17">
        <f t="shared" si="1"/>
        <v>0</v>
      </c>
      <c r="I19" s="18">
        <v>5</v>
      </c>
      <c r="J19" s="17">
        <f t="shared" si="24"/>
        <v>1284.6000000000001</v>
      </c>
      <c r="K19" s="16">
        <f t="shared" si="3"/>
        <v>4</v>
      </c>
      <c r="L19" s="17">
        <f t="shared" si="3"/>
        <v>1027.68</v>
      </c>
    </row>
    <row r="20" spans="1:12" ht="25.5" x14ac:dyDescent="0.25">
      <c r="A20" s="13">
        <v>12</v>
      </c>
      <c r="B20" s="14" t="s">
        <v>83</v>
      </c>
      <c r="C20" s="13" t="s">
        <v>10</v>
      </c>
      <c r="D20" s="15">
        <v>0.48</v>
      </c>
      <c r="E20" s="16">
        <v>10000</v>
      </c>
      <c r="F20" s="17">
        <f>E20*D20</f>
        <v>4800</v>
      </c>
      <c r="G20" s="16"/>
      <c r="H20" s="17">
        <f t="shared" si="1"/>
        <v>0</v>
      </c>
      <c r="I20" s="18"/>
      <c r="J20" s="17">
        <f t="shared" si="24"/>
        <v>0</v>
      </c>
      <c r="K20" s="16">
        <f t="shared" ref="K20" si="25">E20+G20-I20</f>
        <v>10000</v>
      </c>
      <c r="L20" s="17">
        <f t="shared" ref="L20" si="26">F20+H20-J20</f>
        <v>4800</v>
      </c>
    </row>
    <row r="21" spans="1:12" ht="38.25" x14ac:dyDescent="0.25">
      <c r="A21" s="13">
        <v>13</v>
      </c>
      <c r="B21" s="14" t="s">
        <v>86</v>
      </c>
      <c r="C21" s="13" t="s">
        <v>10</v>
      </c>
      <c r="D21" s="15">
        <v>2.96</v>
      </c>
      <c r="E21" s="16">
        <v>3800</v>
      </c>
      <c r="F21" s="17">
        <f>E21*D21</f>
        <v>11248</v>
      </c>
      <c r="G21" s="16"/>
      <c r="H21" s="17">
        <f t="shared" si="1"/>
        <v>0</v>
      </c>
      <c r="I21" s="18">
        <f>200+200+200+500</f>
        <v>1100</v>
      </c>
      <c r="J21" s="17">
        <f t="shared" si="24"/>
        <v>3256</v>
      </c>
      <c r="K21" s="16">
        <f t="shared" ref="K21" si="27">E21+G21-I21</f>
        <v>2700</v>
      </c>
      <c r="L21" s="17">
        <f t="shared" ref="L21" si="28">F21+H21-J21</f>
        <v>7992</v>
      </c>
    </row>
    <row r="22" spans="1:12" ht="25.5" x14ac:dyDescent="0.25">
      <c r="A22" s="13">
        <v>14</v>
      </c>
      <c r="B22" s="14" t="s">
        <v>17</v>
      </c>
      <c r="C22" s="13" t="s">
        <v>10</v>
      </c>
      <c r="D22" s="15">
        <v>81.56</v>
      </c>
      <c r="E22" s="16">
        <v>305</v>
      </c>
      <c r="F22" s="17">
        <f t="shared" si="4"/>
        <v>24875.8</v>
      </c>
      <c r="G22" s="16"/>
      <c r="H22" s="17">
        <f t="shared" si="1"/>
        <v>0</v>
      </c>
      <c r="I22" s="18"/>
      <c r="J22" s="17">
        <f t="shared" si="24"/>
        <v>0</v>
      </c>
      <c r="K22" s="16">
        <f t="shared" si="3"/>
        <v>305</v>
      </c>
      <c r="L22" s="17">
        <f t="shared" si="3"/>
        <v>24875.8</v>
      </c>
    </row>
    <row r="23" spans="1:12" ht="25.5" x14ac:dyDescent="0.25">
      <c r="A23" s="13">
        <v>15</v>
      </c>
      <c r="B23" s="14" t="s">
        <v>17</v>
      </c>
      <c r="C23" s="13" t="s">
        <v>10</v>
      </c>
      <c r="D23" s="15">
        <v>102.56</v>
      </c>
      <c r="E23" s="16">
        <v>180</v>
      </c>
      <c r="F23" s="17">
        <f t="shared" si="4"/>
        <v>18460.8</v>
      </c>
      <c r="G23" s="16"/>
      <c r="H23" s="17">
        <f t="shared" si="1"/>
        <v>0</v>
      </c>
      <c r="I23" s="18"/>
      <c r="J23" s="17">
        <f t="shared" si="24"/>
        <v>0</v>
      </c>
      <c r="K23" s="16">
        <f t="shared" si="3"/>
        <v>180</v>
      </c>
      <c r="L23" s="17">
        <f t="shared" si="3"/>
        <v>18460.8</v>
      </c>
    </row>
    <row r="24" spans="1:12" ht="21.75" customHeight="1" x14ac:dyDescent="0.25">
      <c r="A24" s="13">
        <v>16</v>
      </c>
      <c r="B24" s="14" t="s">
        <v>26</v>
      </c>
      <c r="C24" s="13" t="s">
        <v>10</v>
      </c>
      <c r="D24" s="15">
        <v>82.31</v>
      </c>
      <c r="E24" s="16">
        <v>240</v>
      </c>
      <c r="F24" s="17">
        <f t="shared" si="4"/>
        <v>19754.400000000001</v>
      </c>
      <c r="G24" s="16"/>
      <c r="H24" s="17">
        <f t="shared" si="1"/>
        <v>0</v>
      </c>
      <c r="I24" s="18">
        <v>25</v>
      </c>
      <c r="J24" s="17">
        <f t="shared" ref="J24:J31" si="29">I24*D24</f>
        <v>2057.75</v>
      </c>
      <c r="K24" s="16">
        <f t="shared" ref="K24" si="30">E24+G24-I24</f>
        <v>215</v>
      </c>
      <c r="L24" s="17">
        <f t="shared" ref="L24" si="31">F24+H24-J24</f>
        <v>17696.650000000001</v>
      </c>
    </row>
    <row r="25" spans="1:12" ht="25.5" x14ac:dyDescent="0.25">
      <c r="A25" s="13">
        <v>17</v>
      </c>
      <c r="B25" s="14" t="s">
        <v>43</v>
      </c>
      <c r="C25" s="13" t="s">
        <v>10</v>
      </c>
      <c r="D25" s="15">
        <v>85.04</v>
      </c>
      <c r="E25" s="16">
        <v>450</v>
      </c>
      <c r="F25" s="17">
        <f t="shared" si="4"/>
        <v>38268</v>
      </c>
      <c r="G25" s="16"/>
      <c r="H25" s="17">
        <f t="shared" si="1"/>
        <v>0</v>
      </c>
      <c r="I25" s="18"/>
      <c r="J25" s="17">
        <f t="shared" si="29"/>
        <v>0</v>
      </c>
      <c r="K25" s="16">
        <f t="shared" si="3"/>
        <v>450</v>
      </c>
      <c r="L25" s="17">
        <f t="shared" si="3"/>
        <v>38268</v>
      </c>
    </row>
    <row r="26" spans="1:12" ht="38.25" x14ac:dyDescent="0.25">
      <c r="A26" s="13">
        <v>18</v>
      </c>
      <c r="B26" s="14" t="s">
        <v>76</v>
      </c>
      <c r="C26" s="13" t="s">
        <v>10</v>
      </c>
      <c r="D26" s="15">
        <v>100.95</v>
      </c>
      <c r="E26" s="16">
        <v>150</v>
      </c>
      <c r="F26" s="17">
        <f t="shared" si="4"/>
        <v>15142.5</v>
      </c>
      <c r="G26" s="16"/>
      <c r="H26" s="17">
        <f t="shared" si="1"/>
        <v>0</v>
      </c>
      <c r="I26" s="18">
        <v>25</v>
      </c>
      <c r="J26" s="17">
        <f t="shared" si="29"/>
        <v>2523.75</v>
      </c>
      <c r="K26" s="16">
        <f t="shared" ref="K26" si="32">E26+G26-I26</f>
        <v>125</v>
      </c>
      <c r="L26" s="17">
        <f t="shared" ref="L26" si="33">F26+H26-J26</f>
        <v>12618.75</v>
      </c>
    </row>
    <row r="27" spans="1:12" ht="25.5" x14ac:dyDescent="0.25">
      <c r="A27" s="13">
        <v>19</v>
      </c>
      <c r="B27" s="14" t="s">
        <v>66</v>
      </c>
      <c r="C27" s="13" t="s">
        <v>10</v>
      </c>
      <c r="D27" s="15">
        <v>14.21</v>
      </c>
      <c r="E27" s="16">
        <v>700</v>
      </c>
      <c r="F27" s="17">
        <f t="shared" si="4"/>
        <v>9947</v>
      </c>
      <c r="G27" s="16"/>
      <c r="H27" s="17">
        <f t="shared" si="1"/>
        <v>0</v>
      </c>
      <c r="I27" s="18"/>
      <c r="J27" s="17">
        <f t="shared" si="29"/>
        <v>0</v>
      </c>
      <c r="K27" s="16">
        <f t="shared" ref="K27" si="34">E27+G27-I27</f>
        <v>700</v>
      </c>
      <c r="L27" s="17">
        <f t="shared" ref="L27" si="35">F27+H27-J27</f>
        <v>9947</v>
      </c>
    </row>
    <row r="28" spans="1:12" x14ac:dyDescent="0.25">
      <c r="A28" s="13">
        <v>20</v>
      </c>
      <c r="B28" s="14" t="s">
        <v>61</v>
      </c>
      <c r="C28" s="13" t="s">
        <v>10</v>
      </c>
      <c r="D28" s="15">
        <v>2.11</v>
      </c>
      <c r="E28" s="16">
        <v>3800</v>
      </c>
      <c r="F28" s="17">
        <f t="shared" si="4"/>
        <v>8017.9999999999991</v>
      </c>
      <c r="G28" s="16"/>
      <c r="H28" s="17">
        <f t="shared" si="1"/>
        <v>0</v>
      </c>
      <c r="I28" s="18"/>
      <c r="J28" s="17">
        <f t="shared" si="29"/>
        <v>0</v>
      </c>
      <c r="K28" s="16">
        <f t="shared" ref="K28:K29" si="36">E28+G28-I28</f>
        <v>3800</v>
      </c>
      <c r="L28" s="17">
        <f t="shared" ref="L28:L29" si="37">F28+H28-J28</f>
        <v>8017.9999999999991</v>
      </c>
    </row>
    <row r="29" spans="1:12" x14ac:dyDescent="0.25">
      <c r="A29" s="13">
        <v>21</v>
      </c>
      <c r="B29" s="14" t="s">
        <v>62</v>
      </c>
      <c r="C29" s="13" t="s">
        <v>10</v>
      </c>
      <c r="D29" s="15">
        <v>2.11</v>
      </c>
      <c r="E29" s="16">
        <v>1500</v>
      </c>
      <c r="F29" s="17">
        <f t="shared" si="4"/>
        <v>3165</v>
      </c>
      <c r="G29" s="16"/>
      <c r="H29" s="17">
        <f t="shared" si="1"/>
        <v>0</v>
      </c>
      <c r="I29" s="18">
        <v>100</v>
      </c>
      <c r="J29" s="17">
        <f t="shared" si="29"/>
        <v>211</v>
      </c>
      <c r="K29" s="16">
        <f t="shared" si="36"/>
        <v>1400</v>
      </c>
      <c r="L29" s="17">
        <f t="shared" si="37"/>
        <v>2954</v>
      </c>
    </row>
    <row r="30" spans="1:12" ht="38.25" x14ac:dyDescent="0.25">
      <c r="A30" s="13">
        <v>22</v>
      </c>
      <c r="B30" s="14" t="s">
        <v>72</v>
      </c>
      <c r="C30" s="13" t="s">
        <v>10</v>
      </c>
      <c r="D30" s="15">
        <v>89.7</v>
      </c>
      <c r="E30" s="16">
        <v>48</v>
      </c>
      <c r="F30" s="17">
        <f t="shared" si="4"/>
        <v>4305.6000000000004</v>
      </c>
      <c r="G30" s="16"/>
      <c r="H30" s="17">
        <f t="shared" si="1"/>
        <v>0</v>
      </c>
      <c r="I30" s="18"/>
      <c r="J30" s="17">
        <f t="shared" si="29"/>
        <v>0</v>
      </c>
      <c r="K30" s="16">
        <f t="shared" ref="K30:K31" si="38">E30+G30-I30</f>
        <v>48</v>
      </c>
      <c r="L30" s="17">
        <f t="shared" ref="L30:L31" si="39">F30+H30-J30</f>
        <v>4305.6000000000004</v>
      </c>
    </row>
    <row r="31" spans="1:12" ht="25.5" x14ac:dyDescent="0.25">
      <c r="A31" s="13">
        <v>23</v>
      </c>
      <c r="B31" s="14" t="s">
        <v>71</v>
      </c>
      <c r="C31" s="13"/>
      <c r="D31" s="15">
        <v>71.3</v>
      </c>
      <c r="E31" s="16">
        <v>48</v>
      </c>
      <c r="F31" s="17">
        <f t="shared" si="4"/>
        <v>3422.3999999999996</v>
      </c>
      <c r="G31" s="16"/>
      <c r="H31" s="17">
        <f t="shared" si="1"/>
        <v>0</v>
      </c>
      <c r="I31" s="18"/>
      <c r="J31" s="17">
        <f t="shared" si="29"/>
        <v>0</v>
      </c>
      <c r="K31" s="16">
        <f t="shared" si="38"/>
        <v>48</v>
      </c>
      <c r="L31" s="17">
        <f t="shared" si="39"/>
        <v>3422.3999999999996</v>
      </c>
    </row>
    <row r="32" spans="1:12" ht="13.5" customHeight="1" x14ac:dyDescent="0.25">
      <c r="A32" s="13">
        <v>24</v>
      </c>
      <c r="B32" s="14" t="s">
        <v>18</v>
      </c>
      <c r="C32" s="13" t="s">
        <v>10</v>
      </c>
      <c r="D32" s="15">
        <v>33</v>
      </c>
      <c r="E32" s="16">
        <v>294</v>
      </c>
      <c r="F32" s="17">
        <f t="shared" si="4"/>
        <v>9702</v>
      </c>
      <c r="G32" s="16"/>
      <c r="H32" s="17">
        <f t="shared" si="1"/>
        <v>0</v>
      </c>
      <c r="I32" s="18"/>
      <c r="J32" s="17">
        <f t="shared" si="24"/>
        <v>0</v>
      </c>
      <c r="K32" s="16">
        <f t="shared" si="3"/>
        <v>294</v>
      </c>
      <c r="L32" s="17">
        <f t="shared" si="3"/>
        <v>9702</v>
      </c>
    </row>
    <row r="33" spans="1:12" ht="28.5" customHeight="1" x14ac:dyDescent="0.25">
      <c r="A33" s="13">
        <v>25</v>
      </c>
      <c r="B33" s="14" t="s">
        <v>30</v>
      </c>
      <c r="C33" s="13" t="s">
        <v>10</v>
      </c>
      <c r="D33" s="15">
        <v>25.2</v>
      </c>
      <c r="E33" s="16">
        <v>60</v>
      </c>
      <c r="F33" s="17">
        <f t="shared" si="4"/>
        <v>1512</v>
      </c>
      <c r="G33" s="16"/>
      <c r="H33" s="17">
        <f t="shared" si="1"/>
        <v>0</v>
      </c>
      <c r="I33" s="18">
        <v>60</v>
      </c>
      <c r="J33" s="17">
        <f t="shared" ref="J33:J45" si="40">I33*D33</f>
        <v>1512</v>
      </c>
      <c r="K33" s="16">
        <f t="shared" si="3"/>
        <v>0</v>
      </c>
      <c r="L33" s="17">
        <f t="shared" si="3"/>
        <v>0</v>
      </c>
    </row>
    <row r="34" spans="1:12" ht="25.5" customHeight="1" x14ac:dyDescent="0.25">
      <c r="A34" s="13">
        <v>26</v>
      </c>
      <c r="B34" s="14" t="s">
        <v>31</v>
      </c>
      <c r="C34" s="13" t="s">
        <v>10</v>
      </c>
      <c r="D34" s="15">
        <v>25.2</v>
      </c>
      <c r="E34" s="16">
        <v>552</v>
      </c>
      <c r="F34" s="17">
        <f t="shared" si="4"/>
        <v>13910.4</v>
      </c>
      <c r="G34" s="16"/>
      <c r="H34" s="17">
        <f t="shared" si="1"/>
        <v>0</v>
      </c>
      <c r="I34" s="18">
        <f>120+240</f>
        <v>360</v>
      </c>
      <c r="J34" s="17">
        <f t="shared" si="40"/>
        <v>9072</v>
      </c>
      <c r="K34" s="16">
        <f t="shared" si="3"/>
        <v>192</v>
      </c>
      <c r="L34" s="17">
        <f t="shared" si="3"/>
        <v>4838.3999999999996</v>
      </c>
    </row>
    <row r="35" spans="1:12" ht="24" customHeight="1" x14ac:dyDescent="0.25">
      <c r="A35" s="13">
        <v>27</v>
      </c>
      <c r="B35" s="14" t="s">
        <v>32</v>
      </c>
      <c r="C35" s="13" t="s">
        <v>10</v>
      </c>
      <c r="D35" s="15">
        <v>35.6</v>
      </c>
      <c r="E35" s="16">
        <v>300</v>
      </c>
      <c r="F35" s="17">
        <f t="shared" si="4"/>
        <v>10680</v>
      </c>
      <c r="G35" s="16"/>
      <c r="H35" s="17">
        <f t="shared" si="1"/>
        <v>0</v>
      </c>
      <c r="I35" s="18"/>
      <c r="J35" s="17">
        <f t="shared" si="40"/>
        <v>0</v>
      </c>
      <c r="K35" s="16">
        <f t="shared" si="3"/>
        <v>300</v>
      </c>
      <c r="L35" s="17">
        <f t="shared" si="3"/>
        <v>10680</v>
      </c>
    </row>
    <row r="36" spans="1:12" ht="13.5" customHeight="1" x14ac:dyDescent="0.25">
      <c r="A36" s="13">
        <v>28</v>
      </c>
      <c r="B36" s="14" t="s">
        <v>45</v>
      </c>
      <c r="C36" s="13" t="s">
        <v>10</v>
      </c>
      <c r="D36" s="15">
        <v>25.2</v>
      </c>
      <c r="E36" s="16">
        <v>372</v>
      </c>
      <c r="F36" s="17">
        <f t="shared" si="4"/>
        <v>9374.4</v>
      </c>
      <c r="G36" s="16"/>
      <c r="H36" s="17">
        <f t="shared" si="1"/>
        <v>0</v>
      </c>
      <c r="I36" s="18"/>
      <c r="J36" s="17">
        <f t="shared" si="40"/>
        <v>0</v>
      </c>
      <c r="K36" s="16">
        <f t="shared" si="3"/>
        <v>372</v>
      </c>
      <c r="L36" s="17">
        <f t="shared" si="3"/>
        <v>9374.4</v>
      </c>
    </row>
    <row r="37" spans="1:12" ht="13.5" customHeight="1" x14ac:dyDescent="0.25">
      <c r="A37" s="13">
        <v>29</v>
      </c>
      <c r="B37" s="14" t="s">
        <v>46</v>
      </c>
      <c r="C37" s="13" t="s">
        <v>10</v>
      </c>
      <c r="D37" s="15">
        <v>25.2</v>
      </c>
      <c r="E37" s="16">
        <v>744</v>
      </c>
      <c r="F37" s="17">
        <f t="shared" si="4"/>
        <v>18748.8</v>
      </c>
      <c r="G37" s="16"/>
      <c r="H37" s="17">
        <f t="shared" si="1"/>
        <v>0</v>
      </c>
      <c r="I37" s="18">
        <v>60</v>
      </c>
      <c r="J37" s="17">
        <f t="shared" si="40"/>
        <v>1512</v>
      </c>
      <c r="K37" s="16">
        <f t="shared" si="3"/>
        <v>684</v>
      </c>
      <c r="L37" s="17">
        <f t="shared" si="3"/>
        <v>17236.8</v>
      </c>
    </row>
    <row r="38" spans="1:12" ht="13.5" customHeight="1" x14ac:dyDescent="0.25">
      <c r="A38" s="13">
        <v>30</v>
      </c>
      <c r="B38" s="14" t="s">
        <v>47</v>
      </c>
      <c r="C38" s="13" t="s">
        <v>10</v>
      </c>
      <c r="D38" s="15">
        <v>25.2</v>
      </c>
      <c r="E38" s="16">
        <v>456</v>
      </c>
      <c r="F38" s="17">
        <f t="shared" si="4"/>
        <v>11491.199999999999</v>
      </c>
      <c r="G38" s="16"/>
      <c r="H38" s="17">
        <f t="shared" si="1"/>
        <v>0</v>
      </c>
      <c r="I38" s="18">
        <f>120+240</f>
        <v>360</v>
      </c>
      <c r="J38" s="17">
        <f t="shared" si="40"/>
        <v>9072</v>
      </c>
      <c r="K38" s="16">
        <f t="shared" si="3"/>
        <v>96</v>
      </c>
      <c r="L38" s="17">
        <f t="shared" si="3"/>
        <v>2419.1999999999989</v>
      </c>
    </row>
    <row r="39" spans="1:12" ht="13.5" customHeight="1" x14ac:dyDescent="0.25">
      <c r="A39" s="13">
        <v>31</v>
      </c>
      <c r="B39" s="14" t="s">
        <v>48</v>
      </c>
      <c r="C39" s="13" t="s">
        <v>10</v>
      </c>
      <c r="D39" s="15">
        <v>25.2</v>
      </c>
      <c r="E39" s="16">
        <v>624</v>
      </c>
      <c r="F39" s="17">
        <f t="shared" si="4"/>
        <v>15724.8</v>
      </c>
      <c r="G39" s="16"/>
      <c r="H39" s="17">
        <f t="shared" si="1"/>
        <v>0</v>
      </c>
      <c r="I39" s="18"/>
      <c r="J39" s="17">
        <f t="shared" si="40"/>
        <v>0</v>
      </c>
      <c r="K39" s="16">
        <f t="shared" si="3"/>
        <v>624</v>
      </c>
      <c r="L39" s="17">
        <f t="shared" si="3"/>
        <v>15724.8</v>
      </c>
    </row>
    <row r="40" spans="1:12" ht="17.25" customHeight="1" x14ac:dyDescent="0.25">
      <c r="A40" s="13">
        <v>32</v>
      </c>
      <c r="B40" s="14" t="s">
        <v>109</v>
      </c>
      <c r="C40" s="13" t="s">
        <v>10</v>
      </c>
      <c r="D40" s="15">
        <v>28.4</v>
      </c>
      <c r="E40" s="16">
        <v>360</v>
      </c>
      <c r="F40" s="17">
        <f t="shared" si="4"/>
        <v>10224</v>
      </c>
      <c r="G40" s="16"/>
      <c r="H40" s="17">
        <f t="shared" si="1"/>
        <v>0</v>
      </c>
      <c r="I40" s="18"/>
      <c r="J40" s="17">
        <f t="shared" si="40"/>
        <v>0</v>
      </c>
      <c r="K40" s="16">
        <f t="shared" si="3"/>
        <v>360</v>
      </c>
      <c r="L40" s="17">
        <f t="shared" si="3"/>
        <v>10224</v>
      </c>
    </row>
    <row r="41" spans="1:12" ht="13.5" customHeight="1" x14ac:dyDescent="0.25">
      <c r="A41" s="13">
        <v>33</v>
      </c>
      <c r="B41" s="14" t="s">
        <v>49</v>
      </c>
      <c r="C41" s="13" t="s">
        <v>10</v>
      </c>
      <c r="D41" s="15">
        <v>66.150000000000006</v>
      </c>
      <c r="E41" s="16">
        <v>540</v>
      </c>
      <c r="F41" s="17">
        <f t="shared" si="4"/>
        <v>35721</v>
      </c>
      <c r="G41" s="16"/>
      <c r="H41" s="17">
        <f t="shared" si="1"/>
        <v>0</v>
      </c>
      <c r="I41" s="18">
        <v>240</v>
      </c>
      <c r="J41" s="17">
        <f t="shared" si="40"/>
        <v>15876.000000000002</v>
      </c>
      <c r="K41" s="16">
        <f t="shared" si="3"/>
        <v>300</v>
      </c>
      <c r="L41" s="17">
        <f t="shared" si="3"/>
        <v>19845</v>
      </c>
    </row>
    <row r="42" spans="1:12" ht="13.5" customHeight="1" x14ac:dyDescent="0.25">
      <c r="A42" s="13">
        <v>34</v>
      </c>
      <c r="B42" s="14" t="s">
        <v>50</v>
      </c>
      <c r="C42" s="13" t="s">
        <v>10</v>
      </c>
      <c r="D42" s="15">
        <v>66.150000000000006</v>
      </c>
      <c r="E42" s="16">
        <v>360</v>
      </c>
      <c r="F42" s="17">
        <f t="shared" si="4"/>
        <v>23814.000000000004</v>
      </c>
      <c r="G42" s="16"/>
      <c r="H42" s="17">
        <f t="shared" si="1"/>
        <v>0</v>
      </c>
      <c r="I42" s="18">
        <v>180</v>
      </c>
      <c r="J42" s="17">
        <f t="shared" si="40"/>
        <v>11907.000000000002</v>
      </c>
      <c r="K42" s="16">
        <f t="shared" si="3"/>
        <v>180</v>
      </c>
      <c r="L42" s="17">
        <f t="shared" si="3"/>
        <v>11907.000000000002</v>
      </c>
    </row>
    <row r="43" spans="1:12" ht="13.5" customHeight="1" x14ac:dyDescent="0.25">
      <c r="A43" s="13">
        <v>35</v>
      </c>
      <c r="B43" s="14" t="s">
        <v>51</v>
      </c>
      <c r="C43" s="13" t="s">
        <v>10</v>
      </c>
      <c r="D43" s="15">
        <v>66.150000000000006</v>
      </c>
      <c r="E43" s="16">
        <v>576</v>
      </c>
      <c r="F43" s="17">
        <f t="shared" si="4"/>
        <v>38102.400000000001</v>
      </c>
      <c r="G43" s="16"/>
      <c r="H43" s="17">
        <f t="shared" si="1"/>
        <v>0</v>
      </c>
      <c r="I43" s="18">
        <v>180</v>
      </c>
      <c r="J43" s="17">
        <f t="shared" si="40"/>
        <v>11907.000000000002</v>
      </c>
      <c r="K43" s="16">
        <f t="shared" si="3"/>
        <v>396</v>
      </c>
      <c r="L43" s="17">
        <f t="shared" si="3"/>
        <v>26195.4</v>
      </c>
    </row>
    <row r="44" spans="1:12" ht="13.5" customHeight="1" x14ac:dyDescent="0.25">
      <c r="A44" s="13">
        <v>36</v>
      </c>
      <c r="B44" s="14" t="s">
        <v>51</v>
      </c>
      <c r="C44" s="13" t="s">
        <v>10</v>
      </c>
      <c r="D44" s="15">
        <v>65.400000000000006</v>
      </c>
      <c r="E44" s="16">
        <v>240</v>
      </c>
      <c r="F44" s="17">
        <f t="shared" si="4"/>
        <v>15696.000000000002</v>
      </c>
      <c r="G44" s="16">
        <v>180</v>
      </c>
      <c r="H44" s="17">
        <f t="shared" si="1"/>
        <v>11772.000000000002</v>
      </c>
      <c r="I44" s="18"/>
      <c r="J44" s="17">
        <f t="shared" si="40"/>
        <v>0</v>
      </c>
      <c r="K44" s="16">
        <f t="shared" ref="K44" si="41">E44+G44-I44</f>
        <v>420</v>
      </c>
      <c r="L44" s="17">
        <f t="shared" ref="L44" si="42">F44+H44-J44</f>
        <v>27468.000000000004</v>
      </c>
    </row>
    <row r="45" spans="1:12" ht="33.75" customHeight="1" x14ac:dyDescent="0.25">
      <c r="A45" s="13">
        <v>37</v>
      </c>
      <c r="B45" s="14" t="s">
        <v>81</v>
      </c>
      <c r="C45" s="13" t="s">
        <v>41</v>
      </c>
      <c r="D45" s="15">
        <v>14.12</v>
      </c>
      <c r="E45" s="16">
        <v>1600</v>
      </c>
      <c r="F45" s="17">
        <f t="shared" si="4"/>
        <v>22592</v>
      </c>
      <c r="G45" s="16"/>
      <c r="H45" s="17">
        <f t="shared" si="1"/>
        <v>0</v>
      </c>
      <c r="I45" s="18">
        <v>50</v>
      </c>
      <c r="J45" s="17">
        <f t="shared" si="40"/>
        <v>706</v>
      </c>
      <c r="K45" s="16">
        <f t="shared" ref="K45" si="43">E45+G45-I45</f>
        <v>1550</v>
      </c>
      <c r="L45" s="17">
        <f t="shared" ref="L45" si="44">F45+H45-J45</f>
        <v>21886</v>
      </c>
    </row>
    <row r="46" spans="1:12" ht="31.5" customHeight="1" x14ac:dyDescent="0.25">
      <c r="A46" s="13">
        <v>38</v>
      </c>
      <c r="B46" s="14" t="s">
        <v>42</v>
      </c>
      <c r="C46" s="13" t="s">
        <v>41</v>
      </c>
      <c r="D46" s="15">
        <v>14.96</v>
      </c>
      <c r="E46" s="16">
        <v>400</v>
      </c>
      <c r="F46" s="17">
        <f t="shared" si="4"/>
        <v>5984</v>
      </c>
      <c r="G46" s="16"/>
      <c r="H46" s="17">
        <f t="shared" si="1"/>
        <v>0</v>
      </c>
      <c r="I46" s="18">
        <f>300+100</f>
        <v>400</v>
      </c>
      <c r="J46" s="17">
        <f t="shared" ref="J46" si="45">I46*D46</f>
        <v>5984</v>
      </c>
      <c r="K46" s="16">
        <f t="shared" si="3"/>
        <v>0</v>
      </c>
      <c r="L46" s="17">
        <f t="shared" si="3"/>
        <v>0</v>
      </c>
    </row>
    <row r="47" spans="1:12" ht="36.75" customHeight="1" x14ac:dyDescent="0.25">
      <c r="A47" s="13">
        <v>39</v>
      </c>
      <c r="B47" s="14" t="s">
        <v>75</v>
      </c>
      <c r="C47" s="13" t="s">
        <v>41</v>
      </c>
      <c r="D47" s="15">
        <v>56.23</v>
      </c>
      <c r="E47" s="16">
        <v>1700</v>
      </c>
      <c r="F47" s="17">
        <f t="shared" si="4"/>
        <v>95591</v>
      </c>
      <c r="G47" s="16"/>
      <c r="H47" s="17">
        <f t="shared" si="1"/>
        <v>0</v>
      </c>
      <c r="I47" s="18"/>
      <c r="J47" s="17">
        <f t="shared" ref="J47" si="46">I47*D47</f>
        <v>0</v>
      </c>
      <c r="K47" s="16">
        <f t="shared" ref="K47" si="47">E47+G47-I47</f>
        <v>1700</v>
      </c>
      <c r="L47" s="17">
        <f t="shared" ref="L47" si="48">F47+H47-J47</f>
        <v>95591</v>
      </c>
    </row>
    <row r="48" spans="1:12" ht="13.5" customHeight="1" x14ac:dyDescent="0.25">
      <c r="A48" s="13">
        <v>40</v>
      </c>
      <c r="B48" s="14" t="s">
        <v>69</v>
      </c>
      <c r="C48" s="13" t="s">
        <v>10</v>
      </c>
      <c r="D48" s="15">
        <v>17.5</v>
      </c>
      <c r="E48" s="16">
        <v>910</v>
      </c>
      <c r="F48" s="17">
        <f t="shared" si="4"/>
        <v>15925</v>
      </c>
      <c r="G48" s="16"/>
      <c r="H48" s="17">
        <f t="shared" si="1"/>
        <v>0</v>
      </c>
      <c r="I48" s="18">
        <v>50</v>
      </c>
      <c r="J48" s="17">
        <f t="shared" ref="J48" si="49">I48*D48</f>
        <v>875</v>
      </c>
      <c r="K48" s="16">
        <f t="shared" ref="K48" si="50">E48+G48-I48</f>
        <v>860</v>
      </c>
      <c r="L48" s="17">
        <f t="shared" ref="L48" si="51">F48+H48-J48</f>
        <v>15050</v>
      </c>
    </row>
    <row r="49" spans="1:12" ht="13.5" customHeight="1" x14ac:dyDescent="0.25">
      <c r="A49" s="13">
        <v>41</v>
      </c>
      <c r="B49" s="14" t="s">
        <v>39</v>
      </c>
      <c r="C49" s="13" t="s">
        <v>10</v>
      </c>
      <c r="D49" s="15">
        <v>20.59</v>
      </c>
      <c r="E49" s="16">
        <v>180</v>
      </c>
      <c r="F49" s="17">
        <f t="shared" si="4"/>
        <v>3706.2</v>
      </c>
      <c r="G49" s="16"/>
      <c r="H49" s="17">
        <f t="shared" si="1"/>
        <v>0</v>
      </c>
      <c r="I49" s="18">
        <v>120</v>
      </c>
      <c r="J49" s="17">
        <f t="shared" ref="J49:J50" si="52">I49*D49</f>
        <v>2470.8000000000002</v>
      </c>
      <c r="K49" s="16">
        <f t="shared" ref="K49" si="53">E49+G49-I49</f>
        <v>60</v>
      </c>
      <c r="L49" s="17">
        <f t="shared" ref="L49" si="54">F49+H49-J49</f>
        <v>1235.3999999999996</v>
      </c>
    </row>
    <row r="50" spans="1:12" ht="13.5" customHeight="1" x14ac:dyDescent="0.25">
      <c r="A50" s="13"/>
      <c r="B50" s="14" t="s">
        <v>39</v>
      </c>
      <c r="C50" s="13" t="s">
        <v>10</v>
      </c>
      <c r="D50" s="15">
        <v>21.05</v>
      </c>
      <c r="E50" s="16"/>
      <c r="F50" s="17">
        <f t="shared" si="4"/>
        <v>0</v>
      </c>
      <c r="G50" s="16">
        <v>360</v>
      </c>
      <c r="H50" s="17">
        <f t="shared" si="1"/>
        <v>7578</v>
      </c>
      <c r="I50" s="18"/>
      <c r="J50" s="17">
        <f t="shared" si="52"/>
        <v>0</v>
      </c>
      <c r="K50" s="16">
        <f t="shared" ref="K50" si="55">E50+G50-I50</f>
        <v>360</v>
      </c>
      <c r="L50" s="17">
        <f t="shared" ref="L50" si="56">F50+H50-J50</f>
        <v>7578</v>
      </c>
    </row>
    <row r="51" spans="1:12" ht="28.5" customHeight="1" x14ac:dyDescent="0.25">
      <c r="A51" s="13">
        <v>42</v>
      </c>
      <c r="B51" s="14" t="s">
        <v>74</v>
      </c>
      <c r="C51" s="13" t="s">
        <v>10</v>
      </c>
      <c r="D51" s="15">
        <v>48.26</v>
      </c>
      <c r="E51" s="16">
        <v>20</v>
      </c>
      <c r="F51" s="17">
        <f t="shared" si="4"/>
        <v>965.19999999999993</v>
      </c>
      <c r="G51" s="16"/>
      <c r="H51" s="17">
        <f t="shared" si="1"/>
        <v>0</v>
      </c>
      <c r="I51" s="18">
        <v>10</v>
      </c>
      <c r="J51" s="17">
        <f t="shared" si="24"/>
        <v>482.59999999999997</v>
      </c>
      <c r="K51" s="16">
        <f t="shared" ref="K51" si="57">E51+G51-I51</f>
        <v>10</v>
      </c>
      <c r="L51" s="17">
        <f t="shared" ref="L51" si="58">F51+H51-J51</f>
        <v>482.59999999999997</v>
      </c>
    </row>
    <row r="52" spans="1:12" ht="29.25" customHeight="1" x14ac:dyDescent="0.25">
      <c r="A52" s="13">
        <v>43</v>
      </c>
      <c r="B52" s="14" t="s">
        <v>73</v>
      </c>
      <c r="C52" s="13" t="s">
        <v>10</v>
      </c>
      <c r="D52" s="15">
        <v>75.599999999999994</v>
      </c>
      <c r="E52" s="16">
        <v>20</v>
      </c>
      <c r="F52" s="17">
        <f t="shared" si="4"/>
        <v>1512</v>
      </c>
      <c r="G52" s="16"/>
      <c r="H52" s="17">
        <f t="shared" si="1"/>
        <v>0</v>
      </c>
      <c r="I52" s="18">
        <v>10</v>
      </c>
      <c r="J52" s="17">
        <f t="shared" si="24"/>
        <v>756</v>
      </c>
      <c r="K52" s="16">
        <f t="shared" ref="K52" si="59">E52+G52-I52</f>
        <v>10</v>
      </c>
      <c r="L52" s="17">
        <f t="shared" ref="L52" si="60">F52+H52-J52</f>
        <v>756</v>
      </c>
    </row>
    <row r="53" spans="1:12" ht="27.75" customHeight="1" x14ac:dyDescent="0.25">
      <c r="A53" s="13">
        <v>44</v>
      </c>
      <c r="B53" s="14" t="s">
        <v>19</v>
      </c>
      <c r="C53" s="13" t="s">
        <v>10</v>
      </c>
      <c r="D53" s="15">
        <v>3.73</v>
      </c>
      <c r="E53" s="16">
        <v>3780</v>
      </c>
      <c r="F53" s="17">
        <f t="shared" si="4"/>
        <v>14099.4</v>
      </c>
      <c r="G53" s="16"/>
      <c r="H53" s="17">
        <f t="shared" si="1"/>
        <v>0</v>
      </c>
      <c r="I53" s="18"/>
      <c r="J53" s="17">
        <f t="shared" ref="J53:J56" si="61">I53*D53</f>
        <v>0</v>
      </c>
      <c r="K53" s="16">
        <f t="shared" si="3"/>
        <v>3780</v>
      </c>
      <c r="L53" s="17">
        <f t="shared" si="3"/>
        <v>14099.4</v>
      </c>
    </row>
    <row r="54" spans="1:12" ht="29.25" customHeight="1" x14ac:dyDescent="0.25">
      <c r="A54" s="13">
        <v>45</v>
      </c>
      <c r="B54" s="14" t="s">
        <v>92</v>
      </c>
      <c r="C54" s="13" t="s">
        <v>10</v>
      </c>
      <c r="D54" s="15">
        <v>4.5</v>
      </c>
      <c r="E54" s="16">
        <v>1995</v>
      </c>
      <c r="F54" s="17">
        <f t="shared" si="4"/>
        <v>8977.5</v>
      </c>
      <c r="G54" s="16"/>
      <c r="H54" s="17">
        <f t="shared" si="1"/>
        <v>0</v>
      </c>
      <c r="I54" s="18">
        <f>200+50+500+100+250</f>
        <v>1100</v>
      </c>
      <c r="J54" s="17">
        <f t="shared" ref="J54" si="62">I54*D54</f>
        <v>4950</v>
      </c>
      <c r="K54" s="16">
        <f t="shared" ref="K54" si="63">E54+G54-I54</f>
        <v>895</v>
      </c>
      <c r="L54" s="17">
        <f t="shared" ref="L54" si="64">F54+H54-J54</f>
        <v>4027.5</v>
      </c>
    </row>
    <row r="55" spans="1:12" ht="32.25" customHeight="1" x14ac:dyDescent="0.25">
      <c r="A55" s="13">
        <v>46</v>
      </c>
      <c r="B55" s="14" t="s">
        <v>63</v>
      </c>
      <c r="C55" s="13" t="s">
        <v>10</v>
      </c>
      <c r="D55" s="15">
        <v>6.18</v>
      </c>
      <c r="E55" s="16">
        <v>100</v>
      </c>
      <c r="F55" s="17">
        <f t="shared" si="4"/>
        <v>618</v>
      </c>
      <c r="G55" s="16"/>
      <c r="H55" s="17">
        <f t="shared" si="1"/>
        <v>0</v>
      </c>
      <c r="I55" s="18">
        <v>50</v>
      </c>
      <c r="J55" s="17">
        <f t="shared" si="61"/>
        <v>309</v>
      </c>
      <c r="K55" s="16">
        <f t="shared" ref="K55" si="65">E55+G55-I55</f>
        <v>50</v>
      </c>
      <c r="L55" s="17">
        <f t="shared" ref="L55" si="66">F55+H55-J55</f>
        <v>309</v>
      </c>
    </row>
    <row r="56" spans="1:12" ht="32.25" customHeight="1" x14ac:dyDescent="0.25">
      <c r="A56" s="13"/>
      <c r="B56" s="14" t="s">
        <v>63</v>
      </c>
      <c r="C56" s="13" t="s">
        <v>10</v>
      </c>
      <c r="D56" s="15">
        <v>6.35</v>
      </c>
      <c r="E56" s="16"/>
      <c r="F56" s="17">
        <f t="shared" si="4"/>
        <v>0</v>
      </c>
      <c r="G56" s="16">
        <v>500</v>
      </c>
      <c r="H56" s="17">
        <f t="shared" si="1"/>
        <v>3175</v>
      </c>
      <c r="I56" s="18"/>
      <c r="J56" s="17">
        <f t="shared" si="61"/>
        <v>0</v>
      </c>
      <c r="K56" s="16">
        <f t="shared" ref="K56" si="67">E56+G56-I56</f>
        <v>500</v>
      </c>
      <c r="L56" s="17">
        <f t="shared" ref="L56" si="68">F56+H56-J56</f>
        <v>3175</v>
      </c>
    </row>
    <row r="57" spans="1:12" ht="13.5" customHeight="1" x14ac:dyDescent="0.25">
      <c r="A57" s="13">
        <v>47</v>
      </c>
      <c r="B57" s="14" t="s">
        <v>40</v>
      </c>
      <c r="C57" s="13" t="s">
        <v>10</v>
      </c>
      <c r="D57" s="15">
        <v>28.6</v>
      </c>
      <c r="E57" s="16">
        <v>640</v>
      </c>
      <c r="F57" s="17">
        <f t="shared" si="4"/>
        <v>18304</v>
      </c>
      <c r="G57" s="16"/>
      <c r="H57" s="17">
        <f t="shared" si="1"/>
        <v>0</v>
      </c>
      <c r="I57" s="18">
        <f>50+10</f>
        <v>60</v>
      </c>
      <c r="J57" s="17">
        <f t="shared" ref="J57:J58" si="69">I57*D57</f>
        <v>1716</v>
      </c>
      <c r="K57" s="16">
        <f t="shared" si="3"/>
        <v>580</v>
      </c>
      <c r="L57" s="17">
        <f t="shared" si="3"/>
        <v>16588</v>
      </c>
    </row>
    <row r="58" spans="1:12" ht="13.5" customHeight="1" x14ac:dyDescent="0.25">
      <c r="A58" s="13">
        <v>48</v>
      </c>
      <c r="B58" s="14" t="s">
        <v>40</v>
      </c>
      <c r="C58" s="13" t="s">
        <v>10</v>
      </c>
      <c r="D58" s="15">
        <v>29.32</v>
      </c>
      <c r="E58" s="16"/>
      <c r="F58" s="17">
        <f t="shared" si="4"/>
        <v>0</v>
      </c>
      <c r="G58" s="16">
        <v>200</v>
      </c>
      <c r="H58" s="17">
        <f t="shared" si="1"/>
        <v>5864</v>
      </c>
      <c r="I58" s="18"/>
      <c r="J58" s="17">
        <f t="shared" si="69"/>
        <v>0</v>
      </c>
      <c r="K58" s="16">
        <f t="shared" ref="K58" si="70">E58+G58-I58</f>
        <v>200</v>
      </c>
      <c r="L58" s="17">
        <f t="shared" ref="L58" si="71">F58+H58-J58</f>
        <v>5864</v>
      </c>
    </row>
    <row r="59" spans="1:12" ht="13.5" customHeight="1" x14ac:dyDescent="0.25">
      <c r="A59" s="13">
        <v>49</v>
      </c>
      <c r="B59" s="14" t="s">
        <v>67</v>
      </c>
      <c r="C59" s="13" t="s">
        <v>10</v>
      </c>
      <c r="D59" s="15">
        <v>35.4</v>
      </c>
      <c r="E59" s="16">
        <v>70</v>
      </c>
      <c r="F59" s="17">
        <f t="shared" si="4"/>
        <v>2478</v>
      </c>
      <c r="G59" s="16"/>
      <c r="H59" s="17">
        <f t="shared" si="1"/>
        <v>0</v>
      </c>
      <c r="I59" s="18"/>
      <c r="J59" s="17">
        <f t="shared" ref="J59:J86" si="72">I59*D59</f>
        <v>0</v>
      </c>
      <c r="K59" s="16">
        <f t="shared" si="3"/>
        <v>70</v>
      </c>
      <c r="L59" s="17">
        <f t="shared" si="3"/>
        <v>2478</v>
      </c>
    </row>
    <row r="60" spans="1:12" ht="13.5" customHeight="1" x14ac:dyDescent="0.25">
      <c r="A60" s="13">
        <v>50</v>
      </c>
      <c r="B60" s="14" t="s">
        <v>68</v>
      </c>
      <c r="C60" s="13" t="s">
        <v>10</v>
      </c>
      <c r="D60" s="15">
        <v>28.6</v>
      </c>
      <c r="E60" s="16">
        <v>1000</v>
      </c>
      <c r="F60" s="17">
        <f t="shared" si="4"/>
        <v>28600</v>
      </c>
      <c r="G60" s="16"/>
      <c r="H60" s="17">
        <f t="shared" si="1"/>
        <v>0</v>
      </c>
      <c r="I60" s="18"/>
      <c r="J60" s="17">
        <f t="shared" ref="J60:J62" si="73">I60*D60</f>
        <v>0</v>
      </c>
      <c r="K60" s="16">
        <f t="shared" ref="K60" si="74">E60+G60-I60</f>
        <v>1000</v>
      </c>
      <c r="L60" s="17">
        <f t="shared" ref="L60" si="75">F60+H60-J60</f>
        <v>28600</v>
      </c>
    </row>
    <row r="61" spans="1:12" ht="22.5" customHeight="1" x14ac:dyDescent="0.25">
      <c r="A61" s="13">
        <v>51</v>
      </c>
      <c r="B61" s="14" t="s">
        <v>87</v>
      </c>
      <c r="C61" s="13" t="s">
        <v>10</v>
      </c>
      <c r="D61" s="15">
        <v>52.3</v>
      </c>
      <c r="E61" s="16">
        <v>288</v>
      </c>
      <c r="F61" s="17">
        <f t="shared" si="4"/>
        <v>15062.4</v>
      </c>
      <c r="G61" s="16">
        <v>480</v>
      </c>
      <c r="H61" s="17">
        <f t="shared" si="1"/>
        <v>25104</v>
      </c>
      <c r="I61" s="18">
        <f>36+24+24+48</f>
        <v>132</v>
      </c>
      <c r="J61" s="17">
        <f t="shared" si="73"/>
        <v>6903.5999999999995</v>
      </c>
      <c r="K61" s="16">
        <f t="shared" ref="K61" si="76">E61+G61-I61</f>
        <v>636</v>
      </c>
      <c r="L61" s="17">
        <f t="shared" ref="L61" si="77">F61+H61-J61</f>
        <v>33262.800000000003</v>
      </c>
    </row>
    <row r="62" spans="1:12" ht="28.5" customHeight="1" x14ac:dyDescent="0.25">
      <c r="A62" s="13">
        <v>52</v>
      </c>
      <c r="B62" s="14" t="s">
        <v>70</v>
      </c>
      <c r="C62" s="13" t="s">
        <v>10</v>
      </c>
      <c r="D62" s="15">
        <v>7.14</v>
      </c>
      <c r="E62" s="16">
        <v>50</v>
      </c>
      <c r="F62" s="17">
        <f t="shared" si="4"/>
        <v>357</v>
      </c>
      <c r="G62" s="16"/>
      <c r="H62" s="17">
        <f t="shared" si="1"/>
        <v>0</v>
      </c>
      <c r="I62" s="18"/>
      <c r="J62" s="17">
        <f t="shared" si="73"/>
        <v>0</v>
      </c>
      <c r="K62" s="16">
        <f t="shared" ref="K62" si="78">E62+G62-I62</f>
        <v>50</v>
      </c>
      <c r="L62" s="17">
        <f t="shared" ref="L62" si="79">F62+H62-J62</f>
        <v>357</v>
      </c>
    </row>
    <row r="63" spans="1:12" ht="37.5" customHeight="1" x14ac:dyDescent="0.25">
      <c r="A63" s="13">
        <v>53</v>
      </c>
      <c r="B63" s="14" t="s">
        <v>29</v>
      </c>
      <c r="C63" s="13" t="s">
        <v>10</v>
      </c>
      <c r="D63" s="15">
        <v>174.7</v>
      </c>
      <c r="E63" s="16">
        <v>350</v>
      </c>
      <c r="F63" s="17">
        <f t="shared" si="4"/>
        <v>61144.999999999993</v>
      </c>
      <c r="G63" s="16"/>
      <c r="H63" s="17">
        <f t="shared" si="1"/>
        <v>0</v>
      </c>
      <c r="I63" s="18">
        <v>35</v>
      </c>
      <c r="J63" s="17">
        <f t="shared" ref="J63" si="80">I63*D63</f>
        <v>6114.5</v>
      </c>
      <c r="K63" s="16">
        <f t="shared" si="3"/>
        <v>315</v>
      </c>
      <c r="L63" s="17">
        <f t="shared" si="3"/>
        <v>55030.499999999993</v>
      </c>
    </row>
    <row r="64" spans="1:12" ht="36.75" customHeight="1" x14ac:dyDescent="0.25">
      <c r="A64" s="13">
        <v>54</v>
      </c>
      <c r="B64" s="14" t="s">
        <v>28</v>
      </c>
      <c r="C64" s="13" t="s">
        <v>10</v>
      </c>
      <c r="D64" s="15">
        <v>168.4</v>
      </c>
      <c r="E64" s="16">
        <v>390</v>
      </c>
      <c r="F64" s="17">
        <f t="shared" si="4"/>
        <v>65676</v>
      </c>
      <c r="G64" s="16"/>
      <c r="H64" s="17">
        <f t="shared" si="1"/>
        <v>0</v>
      </c>
      <c r="I64" s="18"/>
      <c r="J64" s="17">
        <f t="shared" ref="J64:J72" si="81">I64*D64</f>
        <v>0</v>
      </c>
      <c r="K64" s="16">
        <f t="shared" si="3"/>
        <v>390</v>
      </c>
      <c r="L64" s="17">
        <f t="shared" si="3"/>
        <v>65676</v>
      </c>
    </row>
    <row r="65" spans="1:12" ht="27" customHeight="1" x14ac:dyDescent="0.25">
      <c r="A65" s="13">
        <v>55</v>
      </c>
      <c r="B65" s="14" t="s">
        <v>54</v>
      </c>
      <c r="C65" s="13" t="s">
        <v>10</v>
      </c>
      <c r="D65" s="15">
        <v>226.5</v>
      </c>
      <c r="E65" s="16">
        <v>5</v>
      </c>
      <c r="F65" s="17">
        <f t="shared" si="4"/>
        <v>1132.5</v>
      </c>
      <c r="G65" s="16"/>
      <c r="H65" s="17">
        <f t="shared" si="1"/>
        <v>0</v>
      </c>
      <c r="I65" s="18">
        <v>2</v>
      </c>
      <c r="J65" s="17">
        <f t="shared" ref="J65" si="82">I65*D65</f>
        <v>453</v>
      </c>
      <c r="K65" s="16">
        <f t="shared" si="3"/>
        <v>3</v>
      </c>
      <c r="L65" s="17">
        <f t="shared" si="3"/>
        <v>679.5</v>
      </c>
    </row>
    <row r="66" spans="1:12" ht="36.75" customHeight="1" x14ac:dyDescent="0.25">
      <c r="A66" s="13">
        <v>56</v>
      </c>
      <c r="B66" s="14" t="s">
        <v>103</v>
      </c>
      <c r="C66" s="13" t="s">
        <v>10</v>
      </c>
      <c r="D66" s="15">
        <v>5818.59</v>
      </c>
      <c r="E66" s="16"/>
      <c r="F66" s="17">
        <f t="shared" si="4"/>
        <v>0</v>
      </c>
      <c r="G66" s="16">
        <v>2</v>
      </c>
      <c r="H66" s="17">
        <f t="shared" si="1"/>
        <v>11637.18</v>
      </c>
      <c r="I66" s="18">
        <v>1</v>
      </c>
      <c r="J66" s="17">
        <f t="shared" ref="J66" si="83">I66*D66</f>
        <v>5818.59</v>
      </c>
      <c r="K66" s="16">
        <f t="shared" ref="K66" si="84">E66+G66-I66</f>
        <v>1</v>
      </c>
      <c r="L66" s="17">
        <f t="shared" ref="L66" si="85">F66+H66-J66</f>
        <v>5818.59</v>
      </c>
    </row>
    <row r="67" spans="1:12" ht="33" customHeight="1" x14ac:dyDescent="0.25">
      <c r="A67" s="13">
        <v>57</v>
      </c>
      <c r="B67" s="14" t="s">
        <v>37</v>
      </c>
      <c r="C67" s="13" t="s">
        <v>10</v>
      </c>
      <c r="D67" s="15">
        <v>455</v>
      </c>
      <c r="E67" s="16">
        <v>3</v>
      </c>
      <c r="F67" s="17">
        <f t="shared" si="4"/>
        <v>1365</v>
      </c>
      <c r="G67" s="16"/>
      <c r="H67" s="17">
        <f t="shared" si="1"/>
        <v>0</v>
      </c>
      <c r="I67" s="18">
        <v>1</v>
      </c>
      <c r="J67" s="17">
        <f t="shared" si="81"/>
        <v>455</v>
      </c>
      <c r="K67" s="16">
        <f t="shared" si="3"/>
        <v>2</v>
      </c>
      <c r="L67" s="17">
        <f t="shared" si="3"/>
        <v>910</v>
      </c>
    </row>
    <row r="68" spans="1:12" ht="13.5" customHeight="1" x14ac:dyDescent="0.25">
      <c r="A68" s="13">
        <v>58</v>
      </c>
      <c r="B68" s="14" t="s">
        <v>38</v>
      </c>
      <c r="C68" s="13" t="s">
        <v>10</v>
      </c>
      <c r="D68" s="15">
        <v>50.18</v>
      </c>
      <c r="E68" s="16">
        <v>460</v>
      </c>
      <c r="F68" s="17">
        <f t="shared" si="4"/>
        <v>23082.799999999999</v>
      </c>
      <c r="G68" s="16"/>
      <c r="H68" s="17">
        <f t="shared" si="1"/>
        <v>0</v>
      </c>
      <c r="I68" s="18"/>
      <c r="J68" s="17">
        <f t="shared" si="81"/>
        <v>0</v>
      </c>
      <c r="K68" s="16">
        <f t="shared" si="3"/>
        <v>460</v>
      </c>
      <c r="L68" s="17">
        <f t="shared" si="3"/>
        <v>23082.799999999999</v>
      </c>
    </row>
    <row r="69" spans="1:12" ht="13.5" customHeight="1" x14ac:dyDescent="0.25">
      <c r="A69" s="13">
        <v>59</v>
      </c>
      <c r="B69" s="14" t="s">
        <v>44</v>
      </c>
      <c r="C69" s="13" t="s">
        <v>10</v>
      </c>
      <c r="D69" s="15">
        <v>17.5</v>
      </c>
      <c r="E69" s="16">
        <v>350</v>
      </c>
      <c r="F69" s="17">
        <f t="shared" si="4"/>
        <v>6125</v>
      </c>
      <c r="G69" s="16"/>
      <c r="H69" s="17">
        <f t="shared" si="1"/>
        <v>0</v>
      </c>
      <c r="I69" s="18">
        <v>50</v>
      </c>
      <c r="J69" s="17">
        <f t="shared" si="81"/>
        <v>875</v>
      </c>
      <c r="K69" s="16">
        <f t="shared" si="3"/>
        <v>300</v>
      </c>
      <c r="L69" s="17">
        <f t="shared" si="3"/>
        <v>5250</v>
      </c>
    </row>
    <row r="70" spans="1:12" ht="27" customHeight="1" x14ac:dyDescent="0.25">
      <c r="A70" s="13">
        <v>60</v>
      </c>
      <c r="B70" s="14" t="s">
        <v>77</v>
      </c>
      <c r="C70" s="13" t="s">
        <v>10</v>
      </c>
      <c r="D70" s="15">
        <v>7.96</v>
      </c>
      <c r="E70" s="16">
        <v>360</v>
      </c>
      <c r="F70" s="17">
        <f t="shared" si="4"/>
        <v>2865.6</v>
      </c>
      <c r="G70" s="16"/>
      <c r="H70" s="17">
        <f t="shared" si="1"/>
        <v>0</v>
      </c>
      <c r="I70" s="18"/>
      <c r="J70" s="17">
        <f t="shared" si="81"/>
        <v>0</v>
      </c>
      <c r="K70" s="16">
        <f t="shared" ref="K70" si="86">E70+G70-I70</f>
        <v>360</v>
      </c>
      <c r="L70" s="17">
        <f t="shared" ref="L70" si="87">F70+H70-J70</f>
        <v>2865.6</v>
      </c>
    </row>
    <row r="71" spans="1:12" ht="40.5" customHeight="1" x14ac:dyDescent="0.25">
      <c r="A71" s="13">
        <v>61</v>
      </c>
      <c r="B71" s="14" t="s">
        <v>53</v>
      </c>
      <c r="C71" s="13" t="s">
        <v>10</v>
      </c>
      <c r="D71" s="15">
        <v>22.8</v>
      </c>
      <c r="E71" s="16">
        <v>160</v>
      </c>
      <c r="F71" s="17">
        <f t="shared" si="4"/>
        <v>3648</v>
      </c>
      <c r="G71" s="16"/>
      <c r="H71" s="17">
        <f t="shared" si="1"/>
        <v>0</v>
      </c>
      <c r="I71" s="18"/>
      <c r="J71" s="17">
        <f t="shared" si="81"/>
        <v>0</v>
      </c>
      <c r="K71" s="16">
        <f t="shared" si="3"/>
        <v>160</v>
      </c>
      <c r="L71" s="17">
        <f t="shared" si="3"/>
        <v>3648</v>
      </c>
    </row>
    <row r="72" spans="1:12" ht="15" customHeight="1" x14ac:dyDescent="0.25">
      <c r="A72" s="13">
        <v>62</v>
      </c>
      <c r="B72" s="14" t="s">
        <v>20</v>
      </c>
      <c r="C72" s="13" t="s">
        <v>10</v>
      </c>
      <c r="D72" s="15">
        <v>33.049999999999997</v>
      </c>
      <c r="E72" s="16">
        <v>10</v>
      </c>
      <c r="F72" s="17">
        <f t="shared" si="4"/>
        <v>330.5</v>
      </c>
      <c r="G72" s="16"/>
      <c r="H72" s="17">
        <f t="shared" si="1"/>
        <v>0</v>
      </c>
      <c r="I72" s="18"/>
      <c r="J72" s="17">
        <f t="shared" si="81"/>
        <v>0</v>
      </c>
      <c r="K72" s="16">
        <f t="shared" ref="K72" si="88">E72+G72-I72</f>
        <v>10</v>
      </c>
      <c r="L72" s="17">
        <f t="shared" ref="L72" si="89">F72+H72-J72</f>
        <v>330.5</v>
      </c>
    </row>
    <row r="73" spans="1:12" ht="14.25" customHeight="1" x14ac:dyDescent="0.25">
      <c r="A73" s="13">
        <v>63</v>
      </c>
      <c r="B73" s="14" t="s">
        <v>20</v>
      </c>
      <c r="C73" s="13" t="s">
        <v>10</v>
      </c>
      <c r="D73" s="15">
        <v>46</v>
      </c>
      <c r="E73" s="16">
        <v>135</v>
      </c>
      <c r="F73" s="17">
        <f t="shared" si="4"/>
        <v>6210</v>
      </c>
      <c r="G73" s="16"/>
      <c r="H73" s="17">
        <f t="shared" si="1"/>
        <v>0</v>
      </c>
      <c r="I73" s="18"/>
      <c r="J73" s="17">
        <f t="shared" si="72"/>
        <v>0</v>
      </c>
      <c r="K73" s="16">
        <f t="shared" si="3"/>
        <v>135</v>
      </c>
      <c r="L73" s="17">
        <f t="shared" si="3"/>
        <v>6210</v>
      </c>
    </row>
    <row r="74" spans="1:12" ht="14.25" customHeight="1" x14ac:dyDescent="0.25">
      <c r="A74" s="13">
        <v>64</v>
      </c>
      <c r="B74" s="14" t="s">
        <v>84</v>
      </c>
      <c r="C74" s="13" t="s">
        <v>10</v>
      </c>
      <c r="D74" s="15">
        <v>47.71</v>
      </c>
      <c r="E74" s="16">
        <v>180</v>
      </c>
      <c r="F74" s="17">
        <f t="shared" si="4"/>
        <v>8587.7999999999993</v>
      </c>
      <c r="G74" s="16"/>
      <c r="H74" s="17">
        <f t="shared" si="1"/>
        <v>0</v>
      </c>
      <c r="I74" s="18"/>
      <c r="J74" s="17">
        <f t="shared" ref="J74" si="90">I74*D74</f>
        <v>0</v>
      </c>
      <c r="K74" s="16">
        <f t="shared" ref="K74" si="91">E74+G74-I74</f>
        <v>180</v>
      </c>
      <c r="L74" s="17">
        <f t="shared" ref="L74" si="92">F74+H74-J74</f>
        <v>8587.7999999999993</v>
      </c>
    </row>
    <row r="75" spans="1:12" ht="13.5" customHeight="1" x14ac:dyDescent="0.25">
      <c r="A75" s="13">
        <v>65</v>
      </c>
      <c r="B75" s="14" t="s">
        <v>21</v>
      </c>
      <c r="C75" s="13" t="s">
        <v>10</v>
      </c>
      <c r="D75" s="15">
        <v>14.2</v>
      </c>
      <c r="E75" s="16">
        <v>80</v>
      </c>
      <c r="F75" s="17">
        <f t="shared" si="4"/>
        <v>1136</v>
      </c>
      <c r="G75" s="16"/>
      <c r="H75" s="17">
        <f t="shared" si="1"/>
        <v>0</v>
      </c>
      <c r="I75" s="18">
        <f>25+10+10</f>
        <v>45</v>
      </c>
      <c r="J75" s="17">
        <f t="shared" si="72"/>
        <v>639</v>
      </c>
      <c r="K75" s="16">
        <f t="shared" ref="K75:L100" si="93">E75+G75-I75</f>
        <v>35</v>
      </c>
      <c r="L75" s="17">
        <f t="shared" si="93"/>
        <v>497</v>
      </c>
    </row>
    <row r="76" spans="1:12" ht="13.5" customHeight="1" x14ac:dyDescent="0.25">
      <c r="A76" s="13">
        <v>66</v>
      </c>
      <c r="B76" s="14" t="s">
        <v>56</v>
      </c>
      <c r="C76" s="13" t="s">
        <v>10</v>
      </c>
      <c r="D76" s="15">
        <v>16</v>
      </c>
      <c r="E76" s="16">
        <v>1000</v>
      </c>
      <c r="F76" s="17">
        <f t="shared" si="4"/>
        <v>16000</v>
      </c>
      <c r="G76" s="16"/>
      <c r="H76" s="17">
        <f t="shared" si="1"/>
        <v>0</v>
      </c>
      <c r="I76" s="18"/>
      <c r="J76" s="17">
        <f t="shared" si="72"/>
        <v>0</v>
      </c>
      <c r="K76" s="16">
        <f t="shared" si="93"/>
        <v>1000</v>
      </c>
      <c r="L76" s="17">
        <f t="shared" si="93"/>
        <v>16000</v>
      </c>
    </row>
    <row r="77" spans="1:12" ht="13.5" customHeight="1" x14ac:dyDescent="0.25">
      <c r="A77" s="13">
        <v>67</v>
      </c>
      <c r="B77" s="14" t="s">
        <v>52</v>
      </c>
      <c r="C77" s="13" t="s">
        <v>10</v>
      </c>
      <c r="D77" s="15">
        <v>281.2</v>
      </c>
      <c r="E77" s="16">
        <v>24</v>
      </c>
      <c r="F77" s="17">
        <f t="shared" ref="F77" si="94">E77*D77</f>
        <v>6748.7999999999993</v>
      </c>
      <c r="G77" s="16"/>
      <c r="H77" s="17">
        <f t="shared" si="1"/>
        <v>0</v>
      </c>
      <c r="I77" s="18"/>
      <c r="J77" s="17">
        <f t="shared" si="72"/>
        <v>0</v>
      </c>
      <c r="K77" s="16">
        <f t="shared" si="93"/>
        <v>24</v>
      </c>
      <c r="L77" s="17">
        <f t="shared" si="93"/>
        <v>6748.7999999999993</v>
      </c>
    </row>
    <row r="78" spans="1:12" ht="29.25" customHeight="1" x14ac:dyDescent="0.25">
      <c r="A78" s="13">
        <v>68</v>
      </c>
      <c r="B78" s="14" t="s">
        <v>55</v>
      </c>
      <c r="C78" s="13" t="s">
        <v>10</v>
      </c>
      <c r="D78" s="15">
        <v>37.1</v>
      </c>
      <c r="E78" s="16">
        <v>1230</v>
      </c>
      <c r="F78" s="17">
        <f t="shared" si="4"/>
        <v>45633</v>
      </c>
      <c r="G78" s="16"/>
      <c r="H78" s="17">
        <f t="shared" si="1"/>
        <v>0</v>
      </c>
      <c r="I78" s="18"/>
      <c r="J78" s="17">
        <f t="shared" si="72"/>
        <v>0</v>
      </c>
      <c r="K78" s="16">
        <f t="shared" si="93"/>
        <v>1230</v>
      </c>
      <c r="L78" s="17">
        <f t="shared" si="93"/>
        <v>45633</v>
      </c>
    </row>
    <row r="79" spans="1:12" ht="22.5" customHeight="1" x14ac:dyDescent="0.25">
      <c r="A79" s="13">
        <v>69</v>
      </c>
      <c r="B79" s="14" t="s">
        <v>80</v>
      </c>
      <c r="C79" s="13" t="s">
        <v>10</v>
      </c>
      <c r="D79" s="15">
        <v>58.1</v>
      </c>
      <c r="E79" s="16">
        <v>100</v>
      </c>
      <c r="F79" s="17">
        <f t="shared" si="4"/>
        <v>5810</v>
      </c>
      <c r="G79" s="16"/>
      <c r="H79" s="17">
        <f t="shared" si="1"/>
        <v>0</v>
      </c>
      <c r="I79" s="18"/>
      <c r="J79" s="17">
        <f t="shared" si="72"/>
        <v>0</v>
      </c>
      <c r="K79" s="16">
        <f t="shared" ref="K79" si="95">E79+G79-I79</f>
        <v>100</v>
      </c>
      <c r="L79" s="17">
        <f t="shared" ref="L79" si="96">F79+H79-J79</f>
        <v>5810</v>
      </c>
    </row>
    <row r="80" spans="1:12" ht="29.25" customHeight="1" x14ac:dyDescent="0.25">
      <c r="A80" s="13">
        <v>70</v>
      </c>
      <c r="B80" s="14" t="s">
        <v>65</v>
      </c>
      <c r="C80" s="13" t="s">
        <v>10</v>
      </c>
      <c r="D80" s="15">
        <v>37.74</v>
      </c>
      <c r="E80" s="16">
        <v>250</v>
      </c>
      <c r="F80" s="17">
        <f t="shared" si="4"/>
        <v>9435</v>
      </c>
      <c r="G80" s="16"/>
      <c r="H80" s="17">
        <f t="shared" si="1"/>
        <v>0</v>
      </c>
      <c r="I80" s="18"/>
      <c r="J80" s="17">
        <f t="shared" si="72"/>
        <v>0</v>
      </c>
      <c r="K80" s="16">
        <f t="shared" ref="K80" si="97">E80+G80-I80</f>
        <v>250</v>
      </c>
      <c r="L80" s="17">
        <f t="shared" ref="L80" si="98">F80+H80-J80</f>
        <v>9435</v>
      </c>
    </row>
    <row r="81" spans="1:12" ht="17.25" customHeight="1" x14ac:dyDescent="0.25">
      <c r="A81" s="13">
        <v>71</v>
      </c>
      <c r="B81" s="14" t="s">
        <v>64</v>
      </c>
      <c r="C81" s="13" t="s">
        <v>10</v>
      </c>
      <c r="D81" s="15">
        <v>1.25</v>
      </c>
      <c r="E81" s="16">
        <v>300</v>
      </c>
      <c r="F81" s="17">
        <f t="shared" si="4"/>
        <v>375</v>
      </c>
      <c r="G81" s="16"/>
      <c r="H81" s="17">
        <f t="shared" si="1"/>
        <v>0</v>
      </c>
      <c r="I81" s="18">
        <f>100+200</f>
        <v>300</v>
      </c>
      <c r="J81" s="17">
        <f t="shared" si="72"/>
        <v>375</v>
      </c>
      <c r="K81" s="16">
        <f t="shared" ref="K81" si="99">E81+G81-I81</f>
        <v>0</v>
      </c>
      <c r="L81" s="17">
        <f t="shared" ref="L81" si="100">F81+H81-J81</f>
        <v>0</v>
      </c>
    </row>
    <row r="82" spans="1:12" ht="17.25" customHeight="1" x14ac:dyDescent="0.25">
      <c r="A82" s="13">
        <v>72</v>
      </c>
      <c r="B82" s="14" t="s">
        <v>90</v>
      </c>
      <c r="C82" s="13" t="s">
        <v>10</v>
      </c>
      <c r="D82" s="15">
        <v>1.32</v>
      </c>
      <c r="E82" s="16">
        <v>2400</v>
      </c>
      <c r="F82" s="17">
        <f t="shared" si="4"/>
        <v>3168</v>
      </c>
      <c r="G82" s="16"/>
      <c r="H82" s="17">
        <f t="shared" si="1"/>
        <v>0</v>
      </c>
      <c r="I82" s="18"/>
      <c r="J82" s="17">
        <f t="shared" ref="J82:J83" si="101">I82*D82</f>
        <v>0</v>
      </c>
      <c r="K82" s="16">
        <f t="shared" ref="K82" si="102">E82+G82-I82</f>
        <v>2400</v>
      </c>
      <c r="L82" s="17">
        <f t="shared" ref="L82" si="103">F82+H82-J82</f>
        <v>3168</v>
      </c>
    </row>
    <row r="83" spans="1:12" ht="17.25" customHeight="1" x14ac:dyDescent="0.25">
      <c r="A83" s="13"/>
      <c r="B83" s="14" t="s">
        <v>106</v>
      </c>
      <c r="C83" s="13" t="s">
        <v>10</v>
      </c>
      <c r="D83" s="15">
        <v>0.41</v>
      </c>
      <c r="E83" s="16"/>
      <c r="F83" s="17">
        <f t="shared" si="4"/>
        <v>0</v>
      </c>
      <c r="G83" s="16">
        <v>4000</v>
      </c>
      <c r="H83" s="17">
        <f t="shared" si="1"/>
        <v>1640</v>
      </c>
      <c r="I83" s="18">
        <v>400</v>
      </c>
      <c r="J83" s="17">
        <f t="shared" si="101"/>
        <v>164</v>
      </c>
      <c r="K83" s="16">
        <f t="shared" ref="K83" si="104">E83+G83-I83</f>
        <v>3600</v>
      </c>
      <c r="L83" s="17">
        <f t="shared" ref="L83" si="105">F83+H83-J83</f>
        <v>1476</v>
      </c>
    </row>
    <row r="84" spans="1:12" ht="35.25" customHeight="1" x14ac:dyDescent="0.25">
      <c r="A84" s="13">
        <v>73</v>
      </c>
      <c r="B84" s="14" t="s">
        <v>36</v>
      </c>
      <c r="C84" s="13" t="s">
        <v>10</v>
      </c>
      <c r="D84" s="15">
        <v>1.31</v>
      </c>
      <c r="E84" s="16">
        <v>4900</v>
      </c>
      <c r="F84" s="17">
        <f t="shared" si="4"/>
        <v>6419</v>
      </c>
      <c r="G84" s="16"/>
      <c r="H84" s="17">
        <f t="shared" si="1"/>
        <v>0</v>
      </c>
      <c r="I84" s="18"/>
      <c r="J84" s="17">
        <f t="shared" si="72"/>
        <v>0</v>
      </c>
      <c r="K84" s="16">
        <f t="shared" si="93"/>
        <v>4900</v>
      </c>
      <c r="L84" s="17">
        <f t="shared" si="93"/>
        <v>6419</v>
      </c>
    </row>
    <row r="85" spans="1:12" ht="35.25" customHeight="1" x14ac:dyDescent="0.25">
      <c r="A85" s="13">
        <v>74</v>
      </c>
      <c r="B85" s="14" t="s">
        <v>79</v>
      </c>
      <c r="C85" s="13" t="s">
        <v>10</v>
      </c>
      <c r="D85" s="15">
        <v>148.19999999999999</v>
      </c>
      <c r="E85" s="16">
        <v>250</v>
      </c>
      <c r="F85" s="17">
        <f t="shared" si="4"/>
        <v>37050</v>
      </c>
      <c r="G85" s="16"/>
      <c r="H85" s="17">
        <f t="shared" si="1"/>
        <v>0</v>
      </c>
      <c r="I85" s="18"/>
      <c r="J85" s="17">
        <f t="shared" si="72"/>
        <v>0</v>
      </c>
      <c r="K85" s="16">
        <f t="shared" ref="K85" si="106">E85+G85-I85</f>
        <v>250</v>
      </c>
      <c r="L85" s="17">
        <f t="shared" ref="L85" si="107">F85+H85-J85</f>
        <v>37050</v>
      </c>
    </row>
    <row r="86" spans="1:12" ht="39" customHeight="1" x14ac:dyDescent="0.25">
      <c r="A86" s="13">
        <v>75</v>
      </c>
      <c r="B86" s="14" t="s">
        <v>78</v>
      </c>
      <c r="C86" s="13" t="s">
        <v>10</v>
      </c>
      <c r="D86" s="15">
        <v>99.08</v>
      </c>
      <c r="E86" s="16">
        <v>440</v>
      </c>
      <c r="F86" s="17">
        <f t="shared" si="4"/>
        <v>43595.199999999997</v>
      </c>
      <c r="G86" s="16"/>
      <c r="H86" s="17">
        <f t="shared" si="1"/>
        <v>0</v>
      </c>
      <c r="I86" s="18">
        <v>5</v>
      </c>
      <c r="J86" s="17">
        <f t="shared" si="72"/>
        <v>495.4</v>
      </c>
      <c r="K86" s="16">
        <f t="shared" si="93"/>
        <v>435</v>
      </c>
      <c r="L86" s="17">
        <f t="shared" si="93"/>
        <v>43099.799999999996</v>
      </c>
    </row>
    <row r="87" spans="1:12" ht="27" customHeight="1" x14ac:dyDescent="0.25">
      <c r="A87" s="13">
        <v>76</v>
      </c>
      <c r="B87" s="14" t="s">
        <v>33</v>
      </c>
      <c r="C87" s="13" t="s">
        <v>10</v>
      </c>
      <c r="D87" s="15">
        <v>109.57</v>
      </c>
      <c r="E87" s="16">
        <v>200</v>
      </c>
      <c r="F87" s="17">
        <f t="shared" si="4"/>
        <v>21914</v>
      </c>
      <c r="G87" s="16"/>
      <c r="H87" s="17">
        <f t="shared" si="1"/>
        <v>0</v>
      </c>
      <c r="I87" s="18">
        <v>50</v>
      </c>
      <c r="J87" s="17">
        <f t="shared" ref="J87:J88" si="108">I87*D87</f>
        <v>5478.5</v>
      </c>
      <c r="K87" s="16">
        <f t="shared" si="93"/>
        <v>150</v>
      </c>
      <c r="L87" s="17">
        <f t="shared" si="93"/>
        <v>16435.5</v>
      </c>
    </row>
    <row r="88" spans="1:12" ht="39.75" customHeight="1" x14ac:dyDescent="0.25">
      <c r="A88" s="13">
        <v>77</v>
      </c>
      <c r="B88" s="14" t="s">
        <v>104</v>
      </c>
      <c r="C88" s="13" t="s">
        <v>10</v>
      </c>
      <c r="D88" s="15">
        <v>55</v>
      </c>
      <c r="E88" s="16"/>
      <c r="F88" s="17">
        <f t="shared" si="4"/>
        <v>0</v>
      </c>
      <c r="G88" s="16">
        <v>300</v>
      </c>
      <c r="H88" s="17">
        <f t="shared" si="1"/>
        <v>16500</v>
      </c>
      <c r="I88" s="18">
        <v>100</v>
      </c>
      <c r="J88" s="17">
        <f t="shared" si="108"/>
        <v>5500</v>
      </c>
      <c r="K88" s="16">
        <f t="shared" ref="K88" si="109">E88+G88-I88</f>
        <v>200</v>
      </c>
      <c r="L88" s="17">
        <f t="shared" ref="L88" si="110">F88+H88-J88</f>
        <v>11000</v>
      </c>
    </row>
    <row r="89" spans="1:12" ht="13.5" customHeight="1" x14ac:dyDescent="0.25">
      <c r="A89" s="13">
        <v>78</v>
      </c>
      <c r="B89" s="14" t="s">
        <v>34</v>
      </c>
      <c r="C89" s="13" t="s">
        <v>10</v>
      </c>
      <c r="D89" s="15">
        <v>615.89</v>
      </c>
      <c r="E89" s="16">
        <v>6</v>
      </c>
      <c r="F89" s="17">
        <f t="shared" si="4"/>
        <v>3695.34</v>
      </c>
      <c r="G89" s="16"/>
      <c r="H89" s="17">
        <f t="shared" si="1"/>
        <v>0</v>
      </c>
      <c r="I89" s="18"/>
      <c r="J89" s="17">
        <f t="shared" ref="J89:J99" si="111">I89*D89</f>
        <v>0</v>
      </c>
      <c r="K89" s="16">
        <f t="shared" si="93"/>
        <v>6</v>
      </c>
      <c r="L89" s="17">
        <f t="shared" si="93"/>
        <v>3695.34</v>
      </c>
    </row>
    <row r="90" spans="1:12" ht="13.5" customHeight="1" x14ac:dyDescent="0.25">
      <c r="A90" s="13">
        <v>79</v>
      </c>
      <c r="B90" s="14" t="s">
        <v>35</v>
      </c>
      <c r="C90" s="13" t="s">
        <v>10</v>
      </c>
      <c r="D90" s="15">
        <v>4972.18</v>
      </c>
      <c r="E90" s="16">
        <v>3</v>
      </c>
      <c r="F90" s="17">
        <f t="shared" si="4"/>
        <v>14916.54</v>
      </c>
      <c r="G90" s="16"/>
      <c r="H90" s="17">
        <f t="shared" si="1"/>
        <v>0</v>
      </c>
      <c r="I90" s="18"/>
      <c r="J90" s="17">
        <f t="shared" si="111"/>
        <v>0</v>
      </c>
      <c r="K90" s="16">
        <f t="shared" ref="K90:L92" si="112">E90+G90-I90</f>
        <v>3</v>
      </c>
      <c r="L90" s="17">
        <f t="shared" si="112"/>
        <v>14916.54</v>
      </c>
    </row>
    <row r="91" spans="1:12" ht="13.5" customHeight="1" x14ac:dyDescent="0.25">
      <c r="A91" s="13">
        <v>80</v>
      </c>
      <c r="B91" s="14" t="s">
        <v>57</v>
      </c>
      <c r="C91" s="13" t="s">
        <v>10</v>
      </c>
      <c r="D91" s="15">
        <v>1126.4960000000001</v>
      </c>
      <c r="E91" s="16">
        <v>4</v>
      </c>
      <c r="F91" s="17">
        <f t="shared" si="4"/>
        <v>4505.9840000000004</v>
      </c>
      <c r="G91" s="16"/>
      <c r="H91" s="17">
        <f t="shared" si="1"/>
        <v>0</v>
      </c>
      <c r="I91" s="18"/>
      <c r="J91" s="17">
        <f t="shared" si="111"/>
        <v>0</v>
      </c>
      <c r="K91" s="16">
        <f t="shared" si="112"/>
        <v>4</v>
      </c>
      <c r="L91" s="17">
        <f t="shared" si="112"/>
        <v>4505.9840000000004</v>
      </c>
    </row>
    <row r="92" spans="1:12" ht="13.5" customHeight="1" x14ac:dyDescent="0.25">
      <c r="A92" s="13">
        <v>81</v>
      </c>
      <c r="B92" s="14" t="s">
        <v>58</v>
      </c>
      <c r="C92" s="13" t="s">
        <v>10</v>
      </c>
      <c r="D92" s="15">
        <v>585.61</v>
      </c>
      <c r="E92" s="16">
        <v>11</v>
      </c>
      <c r="F92" s="17">
        <f t="shared" si="4"/>
        <v>6441.71</v>
      </c>
      <c r="G92" s="16"/>
      <c r="H92" s="17">
        <f t="shared" si="1"/>
        <v>0</v>
      </c>
      <c r="I92" s="18"/>
      <c r="J92" s="17">
        <f t="shared" si="111"/>
        <v>0</v>
      </c>
      <c r="K92" s="16">
        <f t="shared" si="112"/>
        <v>11</v>
      </c>
      <c r="L92" s="17">
        <f t="shared" si="112"/>
        <v>6441.71</v>
      </c>
    </row>
    <row r="93" spans="1:12" ht="27.75" customHeight="1" x14ac:dyDescent="0.25">
      <c r="A93" s="13">
        <v>82</v>
      </c>
      <c r="B93" s="14" t="s">
        <v>105</v>
      </c>
      <c r="C93" s="13" t="s">
        <v>10</v>
      </c>
      <c r="D93" s="15">
        <v>16.309999999999999</v>
      </c>
      <c r="E93" s="16">
        <v>480</v>
      </c>
      <c r="F93" s="17">
        <f t="shared" si="4"/>
        <v>7828.7999999999993</v>
      </c>
      <c r="G93" s="16"/>
      <c r="H93" s="17">
        <f t="shared" si="1"/>
        <v>0</v>
      </c>
      <c r="I93" s="18">
        <f>240+60</f>
        <v>300</v>
      </c>
      <c r="J93" s="17">
        <f t="shared" si="111"/>
        <v>4893</v>
      </c>
      <c r="K93" s="16">
        <f t="shared" ref="K93:K96" si="113">E93+G93-I93</f>
        <v>180</v>
      </c>
      <c r="L93" s="17">
        <f t="shared" ref="L93:L96" si="114">F93+H93-J93</f>
        <v>2935.7999999999993</v>
      </c>
    </row>
    <row r="94" spans="1:12" ht="29.25" customHeight="1" x14ac:dyDescent="0.25">
      <c r="A94" s="13">
        <v>83</v>
      </c>
      <c r="B94" s="14" t="s">
        <v>96</v>
      </c>
      <c r="C94" s="13" t="s">
        <v>10</v>
      </c>
      <c r="D94" s="15">
        <v>33.71</v>
      </c>
      <c r="E94" s="16">
        <v>300</v>
      </c>
      <c r="F94" s="17">
        <f t="shared" si="4"/>
        <v>10113</v>
      </c>
      <c r="G94" s="16"/>
      <c r="H94" s="17">
        <f t="shared" si="1"/>
        <v>0</v>
      </c>
      <c r="I94" s="18">
        <f>120+60</f>
        <v>180</v>
      </c>
      <c r="J94" s="17">
        <f t="shared" si="111"/>
        <v>6067.8</v>
      </c>
      <c r="K94" s="16">
        <f t="shared" si="113"/>
        <v>120</v>
      </c>
      <c r="L94" s="17">
        <f t="shared" si="114"/>
        <v>4045.2</v>
      </c>
    </row>
    <row r="95" spans="1:12" ht="30" customHeight="1" x14ac:dyDescent="0.25">
      <c r="A95" s="13">
        <v>84</v>
      </c>
      <c r="B95" s="14" t="s">
        <v>97</v>
      </c>
      <c r="C95" s="13" t="s">
        <v>10</v>
      </c>
      <c r="D95" s="15">
        <v>27.16</v>
      </c>
      <c r="E95" s="16">
        <v>100</v>
      </c>
      <c r="F95" s="17">
        <f t="shared" si="4"/>
        <v>2716</v>
      </c>
      <c r="G95" s="16"/>
      <c r="H95" s="17">
        <f t="shared" si="1"/>
        <v>0</v>
      </c>
      <c r="I95" s="18"/>
      <c r="J95" s="17">
        <f t="shared" si="111"/>
        <v>0</v>
      </c>
      <c r="K95" s="16">
        <f t="shared" si="113"/>
        <v>100</v>
      </c>
      <c r="L95" s="17">
        <f t="shared" si="114"/>
        <v>2716</v>
      </c>
    </row>
    <row r="96" spans="1:12" ht="29.25" customHeight="1" x14ac:dyDescent="0.25">
      <c r="A96" s="13">
        <v>85</v>
      </c>
      <c r="B96" s="14" t="s">
        <v>98</v>
      </c>
      <c r="C96" s="13" t="s">
        <v>10</v>
      </c>
      <c r="D96" s="15">
        <v>26.46</v>
      </c>
      <c r="E96" s="16">
        <v>180</v>
      </c>
      <c r="F96" s="17">
        <f t="shared" si="4"/>
        <v>4762.8</v>
      </c>
      <c r="G96" s="16"/>
      <c r="H96" s="17">
        <f t="shared" si="1"/>
        <v>0</v>
      </c>
      <c r="I96" s="18"/>
      <c r="J96" s="17">
        <f t="shared" si="111"/>
        <v>0</v>
      </c>
      <c r="K96" s="16">
        <f t="shared" si="113"/>
        <v>180</v>
      </c>
      <c r="L96" s="17">
        <f t="shared" si="114"/>
        <v>4762.8</v>
      </c>
    </row>
    <row r="97" spans="1:12" ht="41.25" customHeight="1" x14ac:dyDescent="0.25">
      <c r="A97" s="13">
        <v>86</v>
      </c>
      <c r="B97" s="14" t="s">
        <v>88</v>
      </c>
      <c r="C97" s="13" t="s">
        <v>15</v>
      </c>
      <c r="D97" s="15">
        <v>148.30000000000001</v>
      </c>
      <c r="E97" s="16">
        <v>60</v>
      </c>
      <c r="F97" s="17">
        <f t="shared" si="4"/>
        <v>8898</v>
      </c>
      <c r="G97" s="16"/>
      <c r="H97" s="17">
        <f t="shared" si="1"/>
        <v>0</v>
      </c>
      <c r="I97" s="18">
        <v>5</v>
      </c>
      <c r="J97" s="17">
        <f t="shared" si="111"/>
        <v>741.5</v>
      </c>
      <c r="K97" s="16">
        <f t="shared" ref="K97:K99" si="115">E97+G97-I97</f>
        <v>55</v>
      </c>
      <c r="L97" s="17">
        <f t="shared" ref="L97:L99" si="116">F97+H97-J97</f>
        <v>8156.5</v>
      </c>
    </row>
    <row r="98" spans="1:12" ht="42" customHeight="1" x14ac:dyDescent="0.25">
      <c r="A98" s="13">
        <v>87</v>
      </c>
      <c r="B98" s="14" t="s">
        <v>89</v>
      </c>
      <c r="C98" s="13" t="s">
        <v>15</v>
      </c>
      <c r="D98" s="15">
        <v>148.30000000000001</v>
      </c>
      <c r="E98" s="16">
        <v>100</v>
      </c>
      <c r="F98" s="17">
        <f t="shared" si="4"/>
        <v>14830.000000000002</v>
      </c>
      <c r="G98" s="16"/>
      <c r="H98" s="17">
        <f t="shared" si="1"/>
        <v>0</v>
      </c>
      <c r="I98" s="18"/>
      <c r="J98" s="17">
        <f t="shared" si="111"/>
        <v>0</v>
      </c>
      <c r="K98" s="16">
        <f t="shared" si="115"/>
        <v>100</v>
      </c>
      <c r="L98" s="17">
        <f t="shared" si="116"/>
        <v>14830.000000000002</v>
      </c>
    </row>
    <row r="99" spans="1:12" ht="19.5" customHeight="1" x14ac:dyDescent="0.25">
      <c r="A99" s="13">
        <v>88</v>
      </c>
      <c r="B99" s="14" t="s">
        <v>110</v>
      </c>
      <c r="C99" s="13" t="s">
        <v>10</v>
      </c>
      <c r="D99" s="15">
        <v>3.61</v>
      </c>
      <c r="E99" s="16"/>
      <c r="F99" s="17">
        <f t="shared" si="4"/>
        <v>0</v>
      </c>
      <c r="G99" s="16">
        <v>7500</v>
      </c>
      <c r="H99" s="17">
        <f t="shared" si="1"/>
        <v>27075</v>
      </c>
      <c r="I99" s="18"/>
      <c r="J99" s="17">
        <f t="shared" si="111"/>
        <v>0</v>
      </c>
      <c r="K99" s="16">
        <f t="shared" si="115"/>
        <v>7500</v>
      </c>
      <c r="L99" s="17">
        <f t="shared" si="116"/>
        <v>27075</v>
      </c>
    </row>
    <row r="100" spans="1:12" ht="29.25" customHeight="1" x14ac:dyDescent="0.25">
      <c r="A100" s="13">
        <v>89</v>
      </c>
      <c r="B100" s="14" t="s">
        <v>85</v>
      </c>
      <c r="C100" s="13" t="s">
        <v>10</v>
      </c>
      <c r="D100" s="29">
        <v>5.4569999999999999</v>
      </c>
      <c r="E100" s="16">
        <v>3900</v>
      </c>
      <c r="F100" s="17">
        <f t="shared" si="4"/>
        <v>21282.3</v>
      </c>
      <c r="G100" s="16">
        <v>2500</v>
      </c>
      <c r="H100" s="17">
        <f t="shared" si="1"/>
        <v>13642.5</v>
      </c>
      <c r="I100" s="18">
        <f>500+500+500+500+500+500+500</f>
        <v>3500</v>
      </c>
      <c r="J100" s="17">
        <f t="shared" ref="J100" si="117">I100*D100</f>
        <v>19099.5</v>
      </c>
      <c r="K100" s="16">
        <f t="shared" si="93"/>
        <v>2900</v>
      </c>
      <c r="L100" s="17">
        <f t="shared" si="93"/>
        <v>15825.300000000003</v>
      </c>
    </row>
    <row r="101" spans="1:12" ht="29.25" customHeight="1" x14ac:dyDescent="0.25">
      <c r="A101" s="13">
        <v>90</v>
      </c>
      <c r="B101" s="14" t="s">
        <v>93</v>
      </c>
      <c r="C101" s="13" t="s">
        <v>10</v>
      </c>
      <c r="D101" s="29">
        <v>9.0950000000000006</v>
      </c>
      <c r="E101" s="28">
        <v>800</v>
      </c>
      <c r="F101" s="17">
        <f t="shared" si="4"/>
        <v>7276.0000000000009</v>
      </c>
      <c r="G101" s="16"/>
      <c r="H101" s="17">
        <f t="shared" si="1"/>
        <v>0</v>
      </c>
      <c r="I101" s="18"/>
      <c r="J101" s="17">
        <f t="shared" ref="J101:J103" si="118">I101*D101</f>
        <v>0</v>
      </c>
      <c r="K101" s="16">
        <f t="shared" ref="K101:K103" si="119">E101+G101-I101</f>
        <v>800</v>
      </c>
      <c r="L101" s="17">
        <f t="shared" ref="L101:L103" si="120">F101+H101-J101</f>
        <v>7276.0000000000009</v>
      </c>
    </row>
    <row r="102" spans="1:12" ht="24.75" customHeight="1" x14ac:dyDescent="0.25">
      <c r="A102" s="13">
        <v>91</v>
      </c>
      <c r="B102" s="14" t="s">
        <v>94</v>
      </c>
      <c r="C102" s="13" t="s">
        <v>10</v>
      </c>
      <c r="D102" s="29">
        <v>8.7739999999999991</v>
      </c>
      <c r="E102" s="28">
        <v>400</v>
      </c>
      <c r="F102" s="17">
        <f t="shared" ref="F102:F104" si="121">E102*D102</f>
        <v>3509.5999999999995</v>
      </c>
      <c r="G102" s="16"/>
      <c r="H102" s="17">
        <f t="shared" si="1"/>
        <v>0</v>
      </c>
      <c r="I102" s="18"/>
      <c r="J102" s="17">
        <f t="shared" si="118"/>
        <v>0</v>
      </c>
      <c r="K102" s="16">
        <f t="shared" si="119"/>
        <v>400</v>
      </c>
      <c r="L102" s="17">
        <f t="shared" si="120"/>
        <v>3509.5999999999995</v>
      </c>
    </row>
    <row r="103" spans="1:12" ht="24.75" customHeight="1" x14ac:dyDescent="0.25">
      <c r="A103" s="13">
        <v>92</v>
      </c>
      <c r="B103" s="14" t="s">
        <v>95</v>
      </c>
      <c r="C103" s="13" t="s">
        <v>10</v>
      </c>
      <c r="D103" s="29">
        <v>19.88</v>
      </c>
      <c r="E103" s="28">
        <v>500</v>
      </c>
      <c r="F103" s="17">
        <f t="shared" si="121"/>
        <v>9940</v>
      </c>
      <c r="G103" s="16"/>
      <c r="H103" s="17">
        <f t="shared" si="1"/>
        <v>0</v>
      </c>
      <c r="I103" s="18"/>
      <c r="J103" s="17">
        <f t="shared" si="118"/>
        <v>0</v>
      </c>
      <c r="K103" s="28">
        <f t="shared" si="119"/>
        <v>500</v>
      </c>
      <c r="L103" s="17">
        <f t="shared" si="120"/>
        <v>9940</v>
      </c>
    </row>
    <row r="104" spans="1:12" ht="18.75" customHeight="1" x14ac:dyDescent="0.25">
      <c r="A104" s="13">
        <v>93</v>
      </c>
      <c r="B104" s="14" t="s">
        <v>99</v>
      </c>
      <c r="C104" s="13" t="s">
        <v>10</v>
      </c>
      <c r="D104" s="29">
        <v>3650</v>
      </c>
      <c r="E104" s="28">
        <v>30</v>
      </c>
      <c r="F104" s="17">
        <f t="shared" si="121"/>
        <v>109500</v>
      </c>
      <c r="G104" s="16"/>
      <c r="H104" s="17">
        <f t="shared" si="1"/>
        <v>0</v>
      </c>
      <c r="I104" s="18">
        <v>30</v>
      </c>
      <c r="J104" s="17">
        <f t="shared" ref="J104" si="122">I104*D104</f>
        <v>109500</v>
      </c>
      <c r="K104" s="28">
        <f t="shared" ref="K104" si="123">E104+G104-I104</f>
        <v>0</v>
      </c>
      <c r="L104" s="17">
        <f t="shared" ref="L104" si="124">F104+H104-J104</f>
        <v>0</v>
      </c>
    </row>
    <row r="105" spans="1:12" x14ac:dyDescent="0.25">
      <c r="A105" s="5"/>
      <c r="B105" s="20" t="s">
        <v>13</v>
      </c>
      <c r="C105" s="5"/>
      <c r="D105" s="21"/>
      <c r="E105" s="22"/>
      <c r="F105" s="23">
        <f>SUM(F4:F104)</f>
        <v>1341079.5040000004</v>
      </c>
      <c r="G105" s="7"/>
      <c r="H105" s="23">
        <f>SUM(H4:H104)</f>
        <v>186487.67999999999</v>
      </c>
      <c r="I105" s="24"/>
      <c r="J105" s="23">
        <f>SUM(J4:J104)</f>
        <v>298859.08999999997</v>
      </c>
      <c r="K105" s="22"/>
      <c r="L105" s="23">
        <f>SUM(L4:L104)</f>
        <v>1228708.0940000003</v>
      </c>
    </row>
    <row r="106" spans="1:12" x14ac:dyDescent="0.25">
      <c r="F106" s="3"/>
      <c r="J106" s="3"/>
      <c r="L106" s="3"/>
    </row>
  </sheetData>
  <mergeCells count="13">
    <mergeCell ref="G1:J1"/>
    <mergeCell ref="G2:H2"/>
    <mergeCell ref="I2:J2"/>
    <mergeCell ref="K1:L1"/>
    <mergeCell ref="F2:F3"/>
    <mergeCell ref="K2:K3"/>
    <mergeCell ref="L2:L3"/>
    <mergeCell ref="B1:B3"/>
    <mergeCell ref="C1:C3"/>
    <mergeCell ref="D1:D3"/>
    <mergeCell ref="A1:A3"/>
    <mergeCell ref="E2:E3"/>
    <mergeCell ref="E1:F1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2026-03-18T09:15:23Z</dcterms:modified>
</cp:coreProperties>
</file>