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04" i="1" l="1"/>
  <c r="I91" i="1" l="1"/>
  <c r="I15" i="1" l="1"/>
  <c r="I115" i="1" l="1"/>
  <c r="I59" i="1" l="1"/>
  <c r="I8" i="1" l="1"/>
  <c r="I21" i="1" l="1"/>
  <c r="I50" i="1" l="1"/>
  <c r="I58" i="1" l="1"/>
  <c r="I18" i="1" l="1"/>
  <c r="J59" i="1" l="1"/>
  <c r="K59" i="1"/>
  <c r="F59" i="1"/>
  <c r="H59" i="1"/>
  <c r="L59" i="1" l="1"/>
  <c r="I10" i="1"/>
  <c r="J103" i="1" l="1"/>
  <c r="K103" i="1"/>
  <c r="F103" i="1"/>
  <c r="L103" i="1" s="1"/>
  <c r="H103" i="1"/>
  <c r="G104" i="1"/>
  <c r="I106" i="1" l="1"/>
  <c r="I105" i="1"/>
  <c r="I11" i="1" l="1"/>
  <c r="I31" i="1" l="1"/>
  <c r="K65" i="1" l="1"/>
  <c r="H65" i="1"/>
  <c r="F65" i="1"/>
  <c r="L65" i="1" s="1"/>
  <c r="J65" i="1"/>
  <c r="K112" i="1" l="1"/>
  <c r="F112" i="1"/>
  <c r="H112" i="1"/>
  <c r="L112" i="1" s="1"/>
  <c r="J112" i="1"/>
  <c r="J32" i="1" l="1"/>
  <c r="K32" i="1"/>
  <c r="F32" i="1"/>
  <c r="H32" i="1"/>
  <c r="K28" i="1"/>
  <c r="F28" i="1"/>
  <c r="H28" i="1"/>
  <c r="J28" i="1"/>
  <c r="L28" i="1" l="1"/>
  <c r="L32" i="1"/>
  <c r="J119" i="1"/>
  <c r="J120" i="1" s="1"/>
  <c r="J108" i="1" l="1"/>
  <c r="K108" i="1"/>
  <c r="H108" i="1"/>
  <c r="F108" i="1"/>
  <c r="L108" i="1" s="1"/>
  <c r="H111" i="1" l="1"/>
  <c r="F111" i="1"/>
  <c r="H110" i="1"/>
  <c r="F110" i="1"/>
  <c r="J110" i="1"/>
  <c r="K110" i="1"/>
  <c r="J111" i="1"/>
  <c r="K111" i="1"/>
  <c r="L111" i="1" l="1"/>
  <c r="L110" i="1"/>
  <c r="K56" i="1" l="1"/>
  <c r="K57" i="1"/>
  <c r="H57" i="1"/>
  <c r="J57" i="1"/>
  <c r="F56" i="1"/>
  <c r="F57" i="1"/>
  <c r="H56" i="1"/>
  <c r="J56" i="1"/>
  <c r="L56" i="1" l="1"/>
  <c r="L57" i="1"/>
  <c r="K119" i="1" l="1"/>
  <c r="H119" i="1"/>
  <c r="H120" i="1" s="1"/>
  <c r="F119" i="1"/>
  <c r="F120" i="1" s="1"/>
  <c r="L119" i="1" l="1"/>
  <c r="L120" i="1" s="1"/>
  <c r="K106" i="1" l="1"/>
  <c r="F106" i="1"/>
  <c r="J106" i="1"/>
  <c r="J105" i="1"/>
  <c r="K105" i="1"/>
  <c r="H105" i="1"/>
  <c r="H106" i="1"/>
  <c r="F105" i="1"/>
  <c r="L105" i="1" s="1"/>
  <c r="L106" i="1" l="1"/>
  <c r="K100" i="1"/>
  <c r="F100" i="1"/>
  <c r="H100" i="1"/>
  <c r="J100" i="1"/>
  <c r="L100" i="1" l="1"/>
  <c r="F109" i="1" l="1"/>
  <c r="J109" i="1"/>
  <c r="K107" i="1"/>
  <c r="K109" i="1"/>
  <c r="H107" i="1"/>
  <c r="H109" i="1"/>
  <c r="F107" i="1"/>
  <c r="J107" i="1"/>
  <c r="L109" i="1" l="1"/>
  <c r="L107" i="1"/>
  <c r="K104" i="1"/>
  <c r="F104" i="1"/>
  <c r="H104" i="1"/>
  <c r="J104" i="1"/>
  <c r="L104" i="1" l="1"/>
  <c r="J101" i="1"/>
  <c r="K101" i="1"/>
  <c r="F101" i="1"/>
  <c r="H101" i="1"/>
  <c r="L101" i="1" l="1"/>
  <c r="J10" i="1"/>
  <c r="K10" i="1"/>
  <c r="F10" i="1"/>
  <c r="H10" i="1"/>
  <c r="L10" i="1" l="1"/>
  <c r="K55" i="1" l="1"/>
  <c r="H55" i="1"/>
  <c r="F55" i="1"/>
  <c r="J55" i="1"/>
  <c r="J54" i="1"/>
  <c r="K54" i="1"/>
  <c r="F54" i="1"/>
  <c r="H54" i="1"/>
  <c r="L54" i="1" l="1"/>
  <c r="L55" i="1"/>
  <c r="K30" i="1" l="1"/>
  <c r="F30" i="1"/>
  <c r="H30" i="1"/>
  <c r="J30" i="1"/>
  <c r="J31" i="1"/>
  <c r="K31" i="1"/>
  <c r="F31" i="1"/>
  <c r="H31" i="1"/>
  <c r="L31" i="1" l="1"/>
  <c r="L30" i="1"/>
  <c r="K99" i="1" l="1"/>
  <c r="H99" i="1"/>
  <c r="F99" i="1"/>
  <c r="J99" i="1"/>
  <c r="K98" i="1"/>
  <c r="H98" i="1"/>
  <c r="F98" i="1"/>
  <c r="J98" i="1"/>
  <c r="J81" i="1"/>
  <c r="K81" i="1"/>
  <c r="F81" i="1"/>
  <c r="H81" i="1"/>
  <c r="L99" i="1" l="1"/>
  <c r="L81" i="1"/>
  <c r="L98" i="1"/>
  <c r="J39" i="1" l="1"/>
  <c r="K39" i="1"/>
  <c r="F39" i="1"/>
  <c r="H39" i="1"/>
  <c r="L39" i="1" l="1"/>
  <c r="H85" i="1"/>
  <c r="K85" i="1"/>
  <c r="F85" i="1"/>
  <c r="J85" i="1"/>
  <c r="H84" i="1"/>
  <c r="K84" i="1"/>
  <c r="F84" i="1"/>
  <c r="J84" i="1"/>
  <c r="K83" i="1"/>
  <c r="H83" i="1"/>
  <c r="F83" i="1"/>
  <c r="J83" i="1"/>
  <c r="L84" i="1" l="1"/>
  <c r="L85" i="1"/>
  <c r="L83" i="1"/>
  <c r="J7" i="1" l="1"/>
  <c r="K7" i="1"/>
  <c r="H7" i="1"/>
  <c r="F7" i="1"/>
  <c r="L7" i="1" l="1"/>
  <c r="K64" i="1"/>
  <c r="F64" i="1"/>
  <c r="H64" i="1"/>
  <c r="J64" i="1"/>
  <c r="L64" i="1" l="1"/>
  <c r="F24" i="1"/>
  <c r="K24" i="1" l="1"/>
  <c r="H24" i="1"/>
  <c r="J24" i="1"/>
  <c r="J26" i="1"/>
  <c r="K26" i="1"/>
  <c r="F26" i="1"/>
  <c r="H26" i="1"/>
  <c r="J22" i="1"/>
  <c r="K22" i="1"/>
  <c r="F22" i="1"/>
  <c r="F21" i="1"/>
  <c r="H22" i="1"/>
  <c r="L22" i="1" l="1"/>
  <c r="L24" i="1"/>
  <c r="L26" i="1"/>
  <c r="J11" i="1" l="1"/>
  <c r="K11" i="1"/>
  <c r="F11" i="1"/>
  <c r="H11" i="1"/>
  <c r="K90" i="1"/>
  <c r="F90" i="1"/>
  <c r="H90" i="1"/>
  <c r="J90" i="1"/>
  <c r="L90" i="1" l="1"/>
  <c r="L11" i="1"/>
  <c r="K97" i="1" l="1"/>
  <c r="F97" i="1"/>
  <c r="H97" i="1"/>
  <c r="J97" i="1"/>
  <c r="L97" i="1" l="1"/>
  <c r="K48" i="1" l="1"/>
  <c r="F48" i="1"/>
  <c r="H48" i="1"/>
  <c r="J48" i="1"/>
  <c r="L48" i="1" l="1"/>
  <c r="K78" i="1" l="1"/>
  <c r="F78" i="1"/>
  <c r="H78" i="1"/>
  <c r="J78" i="1"/>
  <c r="K51" i="1"/>
  <c r="F51" i="1"/>
  <c r="H51" i="1"/>
  <c r="J51" i="1"/>
  <c r="L51" i="1" l="1"/>
  <c r="L78" i="1"/>
  <c r="K82" i="1"/>
  <c r="F82" i="1"/>
  <c r="H82" i="1"/>
  <c r="J82" i="1"/>
  <c r="L82" i="1" l="1"/>
  <c r="J92" i="1" l="1"/>
  <c r="J93" i="1"/>
  <c r="J94" i="1"/>
  <c r="K91" i="1"/>
  <c r="K92" i="1"/>
  <c r="K93" i="1"/>
  <c r="K94" i="1"/>
  <c r="H92" i="1"/>
  <c r="H93" i="1"/>
  <c r="H94" i="1"/>
  <c r="F91" i="1"/>
  <c r="F92" i="1"/>
  <c r="F93" i="1"/>
  <c r="F94" i="1"/>
  <c r="H91" i="1"/>
  <c r="J91" i="1"/>
  <c r="L92" i="1" l="1"/>
  <c r="L94" i="1"/>
  <c r="L91" i="1"/>
  <c r="L93" i="1"/>
  <c r="H102" i="1" l="1"/>
  <c r="K102" i="1"/>
  <c r="F102" i="1"/>
  <c r="J102" i="1"/>
  <c r="L102" i="1" l="1"/>
  <c r="J116" i="1"/>
  <c r="K116" i="1"/>
  <c r="H116" i="1"/>
  <c r="F116" i="1"/>
  <c r="L116" i="1" l="1"/>
  <c r="K45" i="1"/>
  <c r="F45" i="1"/>
  <c r="H45" i="1"/>
  <c r="J45" i="1"/>
  <c r="L45" i="1" l="1"/>
  <c r="K69" i="1"/>
  <c r="F69" i="1"/>
  <c r="H69" i="1"/>
  <c r="J69" i="1"/>
  <c r="J77" i="1"/>
  <c r="K77" i="1"/>
  <c r="F77" i="1"/>
  <c r="H77" i="1"/>
  <c r="J8" i="1"/>
  <c r="K8" i="1"/>
  <c r="H8" i="1"/>
  <c r="F8" i="1"/>
  <c r="J9" i="1"/>
  <c r="K9" i="1"/>
  <c r="F9" i="1"/>
  <c r="H9" i="1"/>
  <c r="L77" i="1" l="1"/>
  <c r="L8" i="1"/>
  <c r="L9" i="1"/>
  <c r="L69" i="1"/>
  <c r="K95" i="1" l="1"/>
  <c r="K96" i="1"/>
  <c r="F95" i="1"/>
  <c r="F96" i="1"/>
  <c r="H96" i="1"/>
  <c r="J96" i="1"/>
  <c r="H95" i="1"/>
  <c r="J95" i="1"/>
  <c r="L95" i="1" l="1"/>
  <c r="L96" i="1"/>
  <c r="K58" i="1"/>
  <c r="F58" i="1"/>
  <c r="H58" i="1"/>
  <c r="J58" i="1"/>
  <c r="K18" i="1"/>
  <c r="F18" i="1"/>
  <c r="F17" i="1"/>
  <c r="H18" i="1"/>
  <c r="J18" i="1"/>
  <c r="L18" i="1" l="1"/>
  <c r="L58" i="1"/>
  <c r="J71" i="1" l="1"/>
  <c r="K71" i="1"/>
  <c r="F71" i="1"/>
  <c r="H71" i="1"/>
  <c r="L71" i="1" l="1"/>
  <c r="K17" i="1"/>
  <c r="H17" i="1"/>
  <c r="J17" i="1"/>
  <c r="L17" i="1" l="1"/>
  <c r="K75" i="1"/>
  <c r="F75" i="1"/>
  <c r="H75" i="1"/>
  <c r="J75" i="1"/>
  <c r="K80" i="1"/>
  <c r="F80" i="1"/>
  <c r="H80" i="1"/>
  <c r="J80" i="1"/>
  <c r="L80" i="1" l="1"/>
  <c r="L75" i="1"/>
  <c r="K67" i="1" l="1"/>
  <c r="F67" i="1"/>
  <c r="H67" i="1"/>
  <c r="J67" i="1"/>
  <c r="L67" i="1" l="1"/>
  <c r="K25" i="1"/>
  <c r="H25" i="1"/>
  <c r="F25" i="1"/>
  <c r="J25" i="1"/>
  <c r="L25" i="1" l="1"/>
  <c r="K34" i="1" l="1"/>
  <c r="F46" i="1" l="1"/>
  <c r="J46" i="1"/>
  <c r="K46" i="1"/>
  <c r="H46" i="1" l="1"/>
  <c r="L46" i="1" s="1"/>
  <c r="K79" i="1" l="1"/>
  <c r="J34" i="1"/>
  <c r="H34" i="1"/>
  <c r="K33" i="1"/>
  <c r="F34" i="1"/>
  <c r="F33" i="1"/>
  <c r="H33" i="1"/>
  <c r="J33" i="1"/>
  <c r="K52" i="1"/>
  <c r="H60" i="1"/>
  <c r="K60" i="1"/>
  <c r="F60" i="1"/>
  <c r="J60" i="1"/>
  <c r="K47" i="1"/>
  <c r="F47" i="1"/>
  <c r="H47" i="1"/>
  <c r="J47" i="1"/>
  <c r="J53" i="1"/>
  <c r="K53" i="1"/>
  <c r="F53" i="1"/>
  <c r="H53" i="1"/>
  <c r="K6" i="1"/>
  <c r="J89" i="1"/>
  <c r="K76" i="1"/>
  <c r="K70" i="1"/>
  <c r="J29" i="1"/>
  <c r="F76" i="1"/>
  <c r="H76" i="1"/>
  <c r="K21" i="1"/>
  <c r="H21" i="1"/>
  <c r="J21" i="1"/>
  <c r="K29" i="1"/>
  <c r="H29" i="1"/>
  <c r="F29" i="1"/>
  <c r="K27" i="1"/>
  <c r="F27" i="1"/>
  <c r="H27" i="1"/>
  <c r="J27" i="1"/>
  <c r="J50" i="1"/>
  <c r="K89" i="1"/>
  <c r="H89" i="1"/>
  <c r="K88" i="1"/>
  <c r="F88" i="1"/>
  <c r="F89" i="1"/>
  <c r="H88" i="1"/>
  <c r="J88" i="1"/>
  <c r="F50" i="1"/>
  <c r="H50" i="1"/>
  <c r="K14" i="1"/>
  <c r="F14" i="1"/>
  <c r="H14" i="1"/>
  <c r="J14" i="1"/>
  <c r="K66" i="1"/>
  <c r="J20" i="1"/>
  <c r="K38" i="1"/>
  <c r="J74" i="1"/>
  <c r="J35" i="1"/>
  <c r="K86" i="1"/>
  <c r="K87" i="1"/>
  <c r="K115" i="1"/>
  <c r="K4" i="1"/>
  <c r="K12" i="1"/>
  <c r="K13" i="1"/>
  <c r="K15" i="1"/>
  <c r="K16" i="1"/>
  <c r="K19" i="1"/>
  <c r="K23" i="1"/>
  <c r="K36" i="1"/>
  <c r="K37" i="1"/>
  <c r="K40" i="1"/>
  <c r="K41" i="1"/>
  <c r="K42" i="1"/>
  <c r="K43" i="1"/>
  <c r="K44" i="1"/>
  <c r="K49" i="1"/>
  <c r="K61" i="1"/>
  <c r="K62" i="1"/>
  <c r="K63" i="1"/>
  <c r="K68" i="1"/>
  <c r="K72" i="1"/>
  <c r="K73" i="1"/>
  <c r="H49" i="1"/>
  <c r="J4" i="1"/>
  <c r="H4" i="1"/>
  <c r="H6" i="1"/>
  <c r="J73" i="1"/>
  <c r="F72" i="1"/>
  <c r="H72" i="1"/>
  <c r="J72" i="1"/>
  <c r="F74" i="1"/>
  <c r="H74" i="1"/>
  <c r="F68" i="1"/>
  <c r="H68" i="1"/>
  <c r="J68" i="1"/>
  <c r="F73" i="1"/>
  <c r="H73" i="1"/>
  <c r="J40" i="1"/>
  <c r="J41" i="1"/>
  <c r="J42" i="1"/>
  <c r="J43" i="1"/>
  <c r="J44" i="1"/>
  <c r="H38" i="1"/>
  <c r="H40" i="1"/>
  <c r="H41" i="1"/>
  <c r="H42" i="1"/>
  <c r="H43" i="1"/>
  <c r="H44" i="1"/>
  <c r="F37" i="1"/>
  <c r="F38" i="1"/>
  <c r="F40" i="1"/>
  <c r="F41" i="1"/>
  <c r="F42" i="1"/>
  <c r="F43" i="1"/>
  <c r="F44" i="1"/>
  <c r="H37" i="1"/>
  <c r="J37" i="1"/>
  <c r="H66" i="1"/>
  <c r="F66" i="1"/>
  <c r="J23" i="1"/>
  <c r="F23" i="1"/>
  <c r="H23" i="1"/>
  <c r="H52" i="1"/>
  <c r="F52" i="1"/>
  <c r="H63" i="1"/>
  <c r="F63" i="1"/>
  <c r="J63" i="1"/>
  <c r="F79" i="1"/>
  <c r="H79" i="1"/>
  <c r="F87" i="1"/>
  <c r="H86" i="1"/>
  <c r="F86" i="1"/>
  <c r="J87" i="1"/>
  <c r="H87" i="1"/>
  <c r="F6" i="1"/>
  <c r="H36" i="1"/>
  <c r="F36" i="1"/>
  <c r="J36" i="1"/>
  <c r="F62" i="1"/>
  <c r="J62" i="1"/>
  <c r="J61" i="1"/>
  <c r="H61" i="1"/>
  <c r="H62" i="1"/>
  <c r="F61" i="1"/>
  <c r="H115" i="1"/>
  <c r="H118" i="1" s="1"/>
  <c r="J115" i="1"/>
  <c r="J118" i="1" s="1"/>
  <c r="F115" i="1"/>
  <c r="F118" i="1" s="1"/>
  <c r="H20" i="1"/>
  <c r="F20" i="1"/>
  <c r="J13" i="1"/>
  <c r="H13" i="1"/>
  <c r="F13" i="1"/>
  <c r="H70" i="1"/>
  <c r="F35" i="1"/>
  <c r="H35" i="1"/>
  <c r="F15" i="1"/>
  <c r="H15" i="1"/>
  <c r="J15" i="1"/>
  <c r="H12" i="1"/>
  <c r="F12" i="1"/>
  <c r="F70" i="1"/>
  <c r="J49" i="1"/>
  <c r="F49" i="1"/>
  <c r="H19" i="1"/>
  <c r="F19" i="1"/>
  <c r="J16" i="1"/>
  <c r="H16" i="1"/>
  <c r="F16" i="1"/>
  <c r="F4" i="1"/>
  <c r="F113" i="1" s="1"/>
  <c r="H113" i="1" l="1"/>
  <c r="L118" i="1"/>
  <c r="L33" i="1"/>
  <c r="L34" i="1"/>
  <c r="J52" i="1"/>
  <c r="L52" i="1" s="1"/>
  <c r="L47" i="1"/>
  <c r="L60" i="1"/>
  <c r="L53" i="1"/>
  <c r="J76" i="1"/>
  <c r="L76" i="1" s="1"/>
  <c r="L27" i="1"/>
  <c r="L21" i="1"/>
  <c r="L29" i="1"/>
  <c r="L89" i="1"/>
  <c r="L14" i="1"/>
  <c r="L88" i="1"/>
  <c r="L50" i="1"/>
  <c r="K50" i="1"/>
  <c r="K74" i="1"/>
  <c r="L4" i="1"/>
  <c r="L16" i="1"/>
  <c r="L15" i="1"/>
  <c r="K20" i="1"/>
  <c r="L63" i="1"/>
  <c r="L44" i="1"/>
  <c r="L40" i="1"/>
  <c r="J6" i="1"/>
  <c r="L6" i="1" s="1"/>
  <c r="L73" i="1"/>
  <c r="K35" i="1"/>
  <c r="L41" i="1"/>
  <c r="J38" i="1"/>
  <c r="L38" i="1" s="1"/>
  <c r="L62" i="1"/>
  <c r="L87" i="1"/>
  <c r="L23" i="1"/>
  <c r="L13" i="1"/>
  <c r="L20" i="1"/>
  <c r="L36" i="1"/>
  <c r="L68" i="1"/>
  <c r="L74" i="1"/>
  <c r="L35" i="1"/>
  <c r="L115" i="1"/>
  <c r="L61" i="1"/>
  <c r="L43" i="1"/>
  <c r="L42" i="1"/>
  <c r="L72" i="1"/>
  <c r="L49" i="1"/>
  <c r="L37" i="1"/>
  <c r="J66" i="1"/>
  <c r="L66" i="1" s="1"/>
  <c r="J79" i="1"/>
  <c r="L79" i="1" s="1"/>
  <c r="J86" i="1"/>
  <c r="L86" i="1" s="1"/>
  <c r="J70" i="1"/>
  <c r="L70" i="1" s="1"/>
  <c r="J12" i="1"/>
  <c r="L12" i="1" s="1"/>
  <c r="J19" i="1"/>
  <c r="L19" i="1" s="1"/>
  <c r="J113" i="1" l="1"/>
  <c r="L113" i="1" s="1"/>
</calcChain>
</file>

<file path=xl/sharedStrings.xml><?xml version="1.0" encoding="utf-8"?>
<sst xmlns="http://schemas.openxmlformats.org/spreadsheetml/2006/main" count="241" uniqueCount="123">
  <si>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</si>
  <si>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</si>
  <si>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</si>
  <si>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</si>
  <si>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</si>
  <si>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</si>
  <si>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</si>
  <si>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</si>
  <si>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</si>
  <si>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</si>
  <si>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</si>
  <si>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</si>
  <si>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</si>
  <si>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</si>
  <si>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</si>
  <si>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</si>
  <si>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</si>
  <si>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</si>
  <si>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</si>
  <si>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</si>
  <si>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</si>
  <si>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</si>
  <si>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</si>
  <si>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</si>
  <si>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</si>
  <si>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</si>
  <si>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</si>
  <si>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</si>
  <si>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</si>
  <si>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</si>
  <si>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</si>
  <si>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</si>
  <si>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</si>
  <si>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</si>
  <si>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</si>
  <si>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</si>
  <si>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</si>
  <si>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</si>
  <si>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</si>
  <si>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</si>
  <si>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</si>
  <si>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</si>
  <si>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</si>
  <si>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</si>
  <si>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</si>
  <si>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</si>
  <si>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</si>
  <si>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</si>
  <si>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</si>
  <si>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</si>
  <si>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</si>
  <si>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</si>
  <si>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</si>
  <si>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</si>
  <si>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</si>
  <si>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</si>
  <si>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</si>
  <si>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</si>
  <si>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</si>
  <si>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</si>
  <si>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</si>
  <si>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</si>
  <si>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</si>
  <si>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</si>
  <si>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</si>
  <si>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</si>
  <si>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</si>
  <si>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</si>
  <si>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</si>
  <si>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</si>
  <si>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</si>
  <si>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</si>
  <si>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</si>
  <si>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</si>
  <si>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</si>
  <si>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</si>
  <si>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</si>
  <si>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</si>
  <si>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</si>
  <si>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</si>
  <si>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</si>
  <si>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</si>
  <si>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</si>
  <si>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</si>
  <si>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</si>
  <si>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</si>
  <si>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</si>
  <si>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</si>
  <si>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</si>
  <si>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</si>
  <si>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</si>
  <si>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</si>
  <si>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</si>
  <si>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</si>
  <si>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</si>
  <si>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</si>
  <si>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</si>
  <si>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</si>
  <si>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</si>
  <si>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</si>
  <si>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</si>
  <si>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</si>
  <si>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>Набір для тривалої епідуральної анестезії Perifix ONE 401 Filter Set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</si>
  <si>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</si>
  <si>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</si>
  <si>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</si>
  <si>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</si>
  <si>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</si>
  <si>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</si>
  <si>
    <t>Сечоприймач 2,0 л з Т-краном, стерильний, "ВОЛЕС"</t>
  </si>
  <si>
    <t>Сечоприймач  "ВОЛЕС" 1600 мл з Т-краном стерильний</t>
  </si>
  <si>
    <t>Сітка хірургічна з плетеного поліпропілену одноразового використання  стерильна,15х20см</t>
  </si>
  <si>
    <t>Стент уретральний "подвійний свинячий хвіст"</t>
  </si>
  <si>
    <t xml:space="preserve">Розбірний стілець-туалет з м'яким сидінням </t>
  </si>
  <si>
    <t>Лезо для скальпеля Zepf(Зепф) стерильне, № 23 №100</t>
  </si>
  <si>
    <t>Залишок на 01.07. 2026р</t>
  </si>
  <si>
    <t>Оборот за липень місяць</t>
  </si>
  <si>
    <t>Залишок на 01.08.2026р</t>
  </si>
  <si>
    <t>Шприц ін'єкційний одноразового використання, луєр сліп "MEDICARE", 2,0 мл )трьохкомпонентний, з голкою 0,6х25мм)</t>
  </si>
  <si>
    <t>Гель для УЗД високої в'язкості, блакитний "ЕКО GEL" 5000гр.</t>
  </si>
  <si>
    <t>Лезо скальпеля №23, стерильне  Medicare</t>
  </si>
  <si>
    <t xml:space="preserve">Трубка насоса для ангіографії </t>
  </si>
  <si>
    <t>Пластир для фіксації внутрішньовенного катетера " ВОЛЕС" 8х6см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</si>
</sst>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/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tabSelected="1" topLeftCell="A94" zoomScaleNormal="100" workbookViewId="0">
      <selection activeCell="I105" sqref="I105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41" t="s">
        <v>0</v>
      </c>
      <c r="B1" s="39" t="s">
        <v>1</v>
      </c>
      <c r="C1" s="39" t="s">
        <v>2</v>
      </c>
      <c r="D1" s="40" t="s">
        <v>3</v>
      </c>
      <c r="E1" s="42" t="s">
        <v>115</v>
      </c>
      <c r="F1" s="43"/>
      <c r="G1" s="41" t="s">
        <v>116</v>
      </c>
      <c r="H1" s="41"/>
      <c r="I1" s="41"/>
      <c r="J1" s="41"/>
      <c r="K1" s="42" t="s">
        <v>117</v>
      </c>
      <c r="L1" s="43"/>
      <c r="Q1" s="1"/>
    </row>
    <row r="2" spans="1:17" ht="15.75" customHeight="1" x14ac:dyDescent="0.25">
      <c r="A2" s="41"/>
      <c r="B2" s="39"/>
      <c r="C2" s="39"/>
      <c r="D2" s="40"/>
      <c r="E2" s="41" t="s">
        <v>4</v>
      </c>
      <c r="F2" s="40" t="s">
        <v>13</v>
      </c>
      <c r="G2" s="44" t="s">
        <v>5</v>
      </c>
      <c r="H2" s="44"/>
      <c r="I2" s="44" t="s">
        <v>6</v>
      </c>
      <c r="J2" s="44"/>
      <c r="K2" s="41" t="s">
        <v>7</v>
      </c>
      <c r="L2" s="40" t="s">
        <v>8</v>
      </c>
    </row>
    <row r="3" spans="1:17" x14ac:dyDescent="0.25">
      <c r="A3" s="41"/>
      <c r="B3" s="39"/>
      <c r="C3" s="39"/>
      <c r="D3" s="40"/>
      <c r="E3" s="41"/>
      <c r="F3" s="40"/>
      <c r="G3" s="19" t="s">
        <v>7</v>
      </c>
      <c r="H3" s="20" t="s">
        <v>8</v>
      </c>
      <c r="I3" s="21" t="s">
        <v>9</v>
      </c>
      <c r="J3" s="20" t="s">
        <v>8</v>
      </c>
      <c r="K3" s="41"/>
      <c r="L3" s="40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66</v>
      </c>
      <c r="F4" s="6">
        <f t="shared" ref="F4" si="0">E4*D4</f>
        <v>3059.7599999999998</v>
      </c>
      <c r="G4" s="7"/>
      <c r="H4" s="6">
        <f t="shared" ref="H4:H116" si="1">G4*D4</f>
        <v>0</v>
      </c>
      <c r="I4" s="8"/>
      <c r="J4" s="6">
        <f t="shared" ref="J4:J6" si="2">I4*D4</f>
        <v>0</v>
      </c>
      <c r="K4" s="7">
        <f t="shared" ref="K4:L70" si="3">E4+G4-I4</f>
        <v>66</v>
      </c>
      <c r="L4" s="6">
        <f t="shared" si="3"/>
        <v>3059.7599999999998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2300</v>
      </c>
      <c r="F6" s="16">
        <f t="shared" ref="F6:F116" si="4">E6*D6</f>
        <v>12903</v>
      </c>
      <c r="G6" s="15"/>
      <c r="H6" s="16">
        <f t="shared" si="1"/>
        <v>0</v>
      </c>
      <c r="I6" s="17">
        <v>200</v>
      </c>
      <c r="J6" s="16">
        <f t="shared" si="2"/>
        <v>1122</v>
      </c>
      <c r="K6" s="15">
        <f t="shared" si="3"/>
        <v>2100</v>
      </c>
      <c r="L6" s="16">
        <f t="shared" si="3"/>
        <v>11781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/>
      <c r="H7" s="16">
        <f t="shared" si="1"/>
        <v>0</v>
      </c>
      <c r="I7" s="17"/>
      <c r="J7" s="16">
        <f t="shared" ref="J7" si="5">I7*D7</f>
        <v>0</v>
      </c>
      <c r="K7" s="15">
        <f t="shared" ref="K7" si="6">E7+G7-I7</f>
        <v>6000</v>
      </c>
      <c r="L7" s="16">
        <f t="shared" ref="L7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6500</v>
      </c>
      <c r="F8" s="16">
        <f t="shared" si="4"/>
        <v>26455.000000000004</v>
      </c>
      <c r="G8" s="15"/>
      <c r="H8" s="16">
        <f t="shared" si="1"/>
        <v>0</v>
      </c>
      <c r="I8" s="17">
        <f>100+500+1200+300+500</f>
        <v>2600</v>
      </c>
      <c r="J8" s="16">
        <f t="shared" ref="J8" si="8">I8*D8</f>
        <v>10582</v>
      </c>
      <c r="K8" s="15">
        <f t="shared" ref="K8" si="9">E8+G8-I8</f>
        <v>3900</v>
      </c>
      <c r="L8" s="16">
        <f t="shared" ref="L8" si="10">F8+H8-J8</f>
        <v>15873.000000000004</v>
      </c>
    </row>
    <row r="9" spans="1:17" x14ac:dyDescent="0.25">
      <c r="A9" s="12">
        <v>3</v>
      </c>
      <c r="B9" s="18" t="s">
        <v>76</v>
      </c>
      <c r="C9" s="12" t="s">
        <v>10</v>
      </c>
      <c r="D9" s="14">
        <v>4.4800000000000004</v>
      </c>
      <c r="E9" s="15">
        <v>7900</v>
      </c>
      <c r="F9" s="16">
        <f t="shared" si="4"/>
        <v>35392</v>
      </c>
      <c r="G9" s="15"/>
      <c r="H9" s="16">
        <f t="shared" si="1"/>
        <v>0</v>
      </c>
      <c r="I9" s="17">
        <v>1500</v>
      </c>
      <c r="J9" s="16">
        <f t="shared" ref="J9" si="11">I9*D9</f>
        <v>6720.0000000000009</v>
      </c>
      <c r="K9" s="15">
        <f t="shared" ref="K9" si="12">E9+G9-I9</f>
        <v>6400</v>
      </c>
      <c r="L9" s="16">
        <f t="shared" ref="L9" si="13">F9+H9-J9</f>
        <v>28672</v>
      </c>
    </row>
    <row r="10" spans="1:17" ht="25.5" x14ac:dyDescent="0.25">
      <c r="A10" s="12">
        <v>4</v>
      </c>
      <c r="B10" s="13" t="s">
        <v>67</v>
      </c>
      <c r="C10" s="12" t="s">
        <v>10</v>
      </c>
      <c r="D10" s="14">
        <v>4.59</v>
      </c>
      <c r="E10" s="15">
        <v>400</v>
      </c>
      <c r="F10" s="16">
        <f t="shared" si="4"/>
        <v>1836</v>
      </c>
      <c r="G10" s="15"/>
      <c r="H10" s="16">
        <f t="shared" si="1"/>
        <v>0</v>
      </c>
      <c r="I10" s="17">
        <f>100+100+100</f>
        <v>300</v>
      </c>
      <c r="J10" s="16">
        <f t="shared" ref="J10" si="14">I10*D10</f>
        <v>1377</v>
      </c>
      <c r="K10" s="15">
        <f t="shared" ref="K10" si="15">E10+G10-I10</f>
        <v>100</v>
      </c>
      <c r="L10" s="16">
        <f t="shared" ref="L10" si="16">F10+H10-J10</f>
        <v>459</v>
      </c>
    </row>
    <row r="11" spans="1:17" ht="25.5" x14ac:dyDescent="0.25">
      <c r="A11" s="12">
        <v>5</v>
      </c>
      <c r="B11" s="13" t="s">
        <v>23</v>
      </c>
      <c r="C11" s="12" t="s">
        <v>10</v>
      </c>
      <c r="D11" s="14">
        <v>4.78</v>
      </c>
      <c r="E11" s="15">
        <v>7600</v>
      </c>
      <c r="F11" s="16">
        <f t="shared" si="4"/>
        <v>36328</v>
      </c>
      <c r="G11" s="15"/>
      <c r="H11" s="16">
        <f t="shared" si="1"/>
        <v>0</v>
      </c>
      <c r="I11" s="17">
        <f>200+500</f>
        <v>700</v>
      </c>
      <c r="J11" s="16">
        <f t="shared" ref="J11" si="17">I11*D11</f>
        <v>3346</v>
      </c>
      <c r="K11" s="15">
        <f t="shared" ref="K11" si="18">E11+G11-I11</f>
        <v>6900</v>
      </c>
      <c r="L11" s="16">
        <f t="shared" ref="L11" si="19">F11+H11-J11</f>
        <v>32982</v>
      </c>
    </row>
    <row r="12" spans="1:17" ht="24" customHeight="1" x14ac:dyDescent="0.25">
      <c r="A12" s="12">
        <v>6</v>
      </c>
      <c r="B12" s="13" t="s">
        <v>20</v>
      </c>
      <c r="C12" s="12" t="s">
        <v>10</v>
      </c>
      <c r="D12" s="14">
        <v>8.99</v>
      </c>
      <c r="E12" s="15">
        <v>440</v>
      </c>
      <c r="F12" s="16">
        <f t="shared" si="4"/>
        <v>3955.6</v>
      </c>
      <c r="G12" s="15"/>
      <c r="H12" s="16">
        <f t="shared" si="1"/>
        <v>0</v>
      </c>
      <c r="I12" s="17">
        <v>100</v>
      </c>
      <c r="J12" s="16">
        <f t="shared" ref="J12" si="20">I12*D12</f>
        <v>899</v>
      </c>
      <c r="K12" s="15">
        <f t="shared" si="3"/>
        <v>340</v>
      </c>
      <c r="L12" s="16">
        <f t="shared" si="3"/>
        <v>3056.6</v>
      </c>
    </row>
    <row r="13" spans="1:17" ht="25.5" x14ac:dyDescent="0.25">
      <c r="A13" s="12">
        <v>7</v>
      </c>
      <c r="B13" s="13" t="s">
        <v>21</v>
      </c>
      <c r="C13" s="12" t="s">
        <v>10</v>
      </c>
      <c r="D13" s="14">
        <v>1.82</v>
      </c>
      <c r="E13" s="15">
        <v>800</v>
      </c>
      <c r="F13" s="16">
        <f t="shared" si="4"/>
        <v>1456</v>
      </c>
      <c r="G13" s="15"/>
      <c r="H13" s="16">
        <f t="shared" si="1"/>
        <v>0</v>
      </c>
      <c r="I13" s="17"/>
      <c r="J13" s="16">
        <f t="shared" ref="J13:J14" si="21">I13*D13</f>
        <v>0</v>
      </c>
      <c r="K13" s="15">
        <f t="shared" si="3"/>
        <v>800</v>
      </c>
      <c r="L13" s="16">
        <f t="shared" si="3"/>
        <v>1456</v>
      </c>
    </row>
    <row r="14" spans="1:17" ht="38.25" x14ac:dyDescent="0.25">
      <c r="A14" s="12">
        <v>8</v>
      </c>
      <c r="B14" s="13" t="s">
        <v>51</v>
      </c>
      <c r="C14" s="12" t="s">
        <v>10</v>
      </c>
      <c r="D14" s="14">
        <v>4.63</v>
      </c>
      <c r="E14" s="15">
        <v>700</v>
      </c>
      <c r="F14" s="16">
        <f t="shared" si="4"/>
        <v>3241</v>
      </c>
      <c r="G14" s="15"/>
      <c r="H14" s="16">
        <f t="shared" si="1"/>
        <v>0</v>
      </c>
      <c r="I14" s="17"/>
      <c r="J14" s="16">
        <f t="shared" si="21"/>
        <v>0</v>
      </c>
      <c r="K14" s="15">
        <f t="shared" ref="K14" si="22">E14+G14-I14</f>
        <v>700</v>
      </c>
      <c r="L14" s="16">
        <f t="shared" ref="L14" si="23">F14+H14-J14</f>
        <v>3241</v>
      </c>
    </row>
    <row r="15" spans="1:17" ht="25.5" x14ac:dyDescent="0.25">
      <c r="A15" s="12">
        <v>9</v>
      </c>
      <c r="B15" s="13" t="s">
        <v>86</v>
      </c>
      <c r="C15" s="12" t="s">
        <v>10</v>
      </c>
      <c r="D15" s="14">
        <v>0.45</v>
      </c>
      <c r="E15" s="15">
        <v>17600</v>
      </c>
      <c r="F15" s="16">
        <f t="shared" si="4"/>
        <v>7920</v>
      </c>
      <c r="G15" s="15"/>
      <c r="H15" s="16">
        <f t="shared" si="1"/>
        <v>0</v>
      </c>
      <c r="I15" s="17">
        <f>200+200</f>
        <v>400</v>
      </c>
      <c r="J15" s="16">
        <f t="shared" ref="J15:J35" si="24">I15*D15</f>
        <v>180</v>
      </c>
      <c r="K15" s="15">
        <f t="shared" si="3"/>
        <v>17200</v>
      </c>
      <c r="L15" s="16">
        <f t="shared" si="3"/>
        <v>7740</v>
      </c>
    </row>
    <row r="16" spans="1:17" ht="18" customHeight="1" x14ac:dyDescent="0.25">
      <c r="A16" s="12">
        <v>10</v>
      </c>
      <c r="B16" s="13" t="s">
        <v>15</v>
      </c>
      <c r="C16" s="12" t="s">
        <v>14</v>
      </c>
      <c r="D16" s="14">
        <v>256.92</v>
      </c>
      <c r="E16" s="15">
        <v>4</v>
      </c>
      <c r="F16" s="16">
        <f t="shared" si="4"/>
        <v>1027.68</v>
      </c>
      <c r="G16" s="15"/>
      <c r="H16" s="16">
        <f t="shared" si="1"/>
        <v>0</v>
      </c>
      <c r="I16" s="17"/>
      <c r="J16" s="16">
        <f t="shared" si="24"/>
        <v>0</v>
      </c>
      <c r="K16" s="15">
        <f t="shared" si="3"/>
        <v>4</v>
      </c>
      <c r="L16" s="16">
        <f t="shared" si="3"/>
        <v>1027.68</v>
      </c>
    </row>
    <row r="17" spans="1:12" ht="25.5" x14ac:dyDescent="0.25">
      <c r="A17" s="12">
        <v>11</v>
      </c>
      <c r="B17" s="13" t="s">
        <v>68</v>
      </c>
      <c r="C17" s="12" t="s">
        <v>10</v>
      </c>
      <c r="D17" s="14">
        <v>0.48</v>
      </c>
      <c r="E17" s="15">
        <v>10000</v>
      </c>
      <c r="F17" s="16">
        <f>E17*D17</f>
        <v>4800</v>
      </c>
      <c r="G17" s="15"/>
      <c r="H17" s="16">
        <f t="shared" si="1"/>
        <v>0</v>
      </c>
      <c r="I17" s="17"/>
      <c r="J17" s="16">
        <f t="shared" si="24"/>
        <v>0</v>
      </c>
      <c r="K17" s="15">
        <f t="shared" ref="K17" si="25">E17+G17-I17</f>
        <v>10000</v>
      </c>
      <c r="L17" s="16">
        <f t="shared" ref="L17" si="26">F17+H17-J17</f>
        <v>4800</v>
      </c>
    </row>
    <row r="18" spans="1:12" ht="38.25" x14ac:dyDescent="0.25">
      <c r="A18" s="12">
        <v>12</v>
      </c>
      <c r="B18" s="13" t="s">
        <v>71</v>
      </c>
      <c r="C18" s="12" t="s">
        <v>10</v>
      </c>
      <c r="D18" s="14">
        <v>2.96</v>
      </c>
      <c r="E18" s="15">
        <v>900</v>
      </c>
      <c r="F18" s="16">
        <f>E18*D18</f>
        <v>2664</v>
      </c>
      <c r="G18" s="15">
        <v>10000</v>
      </c>
      <c r="H18" s="16">
        <f t="shared" si="1"/>
        <v>29600</v>
      </c>
      <c r="I18" s="17">
        <f>100+1500</f>
        <v>1600</v>
      </c>
      <c r="J18" s="16">
        <f t="shared" si="24"/>
        <v>4736</v>
      </c>
      <c r="K18" s="15">
        <f t="shared" ref="K18" si="27">E18+G18-I18</f>
        <v>9300</v>
      </c>
      <c r="L18" s="16">
        <f t="shared" ref="L18" si="28">F18+H18-J18</f>
        <v>27528</v>
      </c>
    </row>
    <row r="19" spans="1:12" ht="25.5" x14ac:dyDescent="0.25">
      <c r="A19" s="12">
        <v>13</v>
      </c>
      <c r="B19" s="13" t="s">
        <v>16</v>
      </c>
      <c r="C19" s="12" t="s">
        <v>10</v>
      </c>
      <c r="D19" s="14">
        <v>81.56</v>
      </c>
      <c r="E19" s="15">
        <v>280</v>
      </c>
      <c r="F19" s="16">
        <f t="shared" si="4"/>
        <v>22836.799999999999</v>
      </c>
      <c r="G19" s="15"/>
      <c r="H19" s="16">
        <f t="shared" si="1"/>
        <v>0</v>
      </c>
      <c r="I19" s="17"/>
      <c r="J19" s="16">
        <f t="shared" si="24"/>
        <v>0</v>
      </c>
      <c r="K19" s="15">
        <f t="shared" si="3"/>
        <v>280</v>
      </c>
      <c r="L19" s="16">
        <f t="shared" si="3"/>
        <v>22836.799999999999</v>
      </c>
    </row>
    <row r="20" spans="1:12" ht="25.5" x14ac:dyDescent="0.25">
      <c r="A20" s="12">
        <v>14</v>
      </c>
      <c r="B20" s="13" t="s">
        <v>16</v>
      </c>
      <c r="C20" s="12" t="s">
        <v>10</v>
      </c>
      <c r="D20" s="14">
        <v>102.56</v>
      </c>
      <c r="E20" s="15">
        <v>180</v>
      </c>
      <c r="F20" s="16">
        <f t="shared" si="4"/>
        <v>18460.8</v>
      </c>
      <c r="G20" s="15"/>
      <c r="H20" s="16">
        <f t="shared" si="1"/>
        <v>0</v>
      </c>
      <c r="I20" s="17"/>
      <c r="J20" s="16">
        <f t="shared" si="24"/>
        <v>0</v>
      </c>
      <c r="K20" s="15">
        <f t="shared" si="3"/>
        <v>180</v>
      </c>
      <c r="L20" s="16">
        <f t="shared" si="3"/>
        <v>18460.8</v>
      </c>
    </row>
    <row r="21" spans="1:12" ht="21.75" customHeight="1" x14ac:dyDescent="0.25">
      <c r="A21" s="12">
        <v>15</v>
      </c>
      <c r="B21" s="13" t="s">
        <v>24</v>
      </c>
      <c r="C21" s="12" t="s">
        <v>10</v>
      </c>
      <c r="D21" s="14">
        <v>82.31</v>
      </c>
      <c r="E21" s="15">
        <v>115</v>
      </c>
      <c r="F21" s="16">
        <f>E21*D21</f>
        <v>9465.65</v>
      </c>
      <c r="G21" s="15"/>
      <c r="H21" s="16">
        <f t="shared" si="1"/>
        <v>0</v>
      </c>
      <c r="I21" s="17">
        <f>25+50+25</f>
        <v>100</v>
      </c>
      <c r="J21" s="16">
        <f t="shared" ref="J21:J34" si="29">I21*D21</f>
        <v>8231</v>
      </c>
      <c r="K21" s="15">
        <f t="shared" ref="K21" si="30">E21+G21-I21</f>
        <v>15</v>
      </c>
      <c r="L21" s="16">
        <f t="shared" ref="L21" si="31">F21+H21-J21</f>
        <v>1234.6499999999996</v>
      </c>
    </row>
    <row r="22" spans="1:12" ht="21.75" customHeight="1" x14ac:dyDescent="0.25">
      <c r="A22" s="12">
        <v>16</v>
      </c>
      <c r="B22" s="13" t="s">
        <v>24</v>
      </c>
      <c r="C22" s="12" t="s">
        <v>10</v>
      </c>
      <c r="D22" s="14">
        <v>83.76</v>
      </c>
      <c r="E22" s="15">
        <v>500</v>
      </c>
      <c r="F22" s="16">
        <f>E22*D22</f>
        <v>41880</v>
      </c>
      <c r="G22" s="15"/>
      <c r="H22" s="16">
        <f t="shared" si="1"/>
        <v>0</v>
      </c>
      <c r="I22" s="17"/>
      <c r="J22" s="16">
        <f t="shared" ref="J22" si="32">I22*D22</f>
        <v>0</v>
      </c>
      <c r="K22" s="15">
        <f t="shared" ref="K22" si="33">E22+G22-I22</f>
        <v>500</v>
      </c>
      <c r="L22" s="16">
        <f t="shared" ref="L22" si="34">F22+H22-J22</f>
        <v>41880</v>
      </c>
    </row>
    <row r="23" spans="1:12" ht="25.5" x14ac:dyDescent="0.25">
      <c r="A23" s="12">
        <v>17</v>
      </c>
      <c r="B23" s="13" t="s">
        <v>36</v>
      </c>
      <c r="C23" s="12" t="s">
        <v>10</v>
      </c>
      <c r="D23" s="14">
        <v>85.04</v>
      </c>
      <c r="E23" s="15">
        <v>325</v>
      </c>
      <c r="F23" s="16">
        <f t="shared" si="4"/>
        <v>27638.000000000004</v>
      </c>
      <c r="G23" s="15"/>
      <c r="H23" s="16">
        <f t="shared" si="1"/>
        <v>0</v>
      </c>
      <c r="I23" s="17"/>
      <c r="J23" s="16">
        <f t="shared" si="29"/>
        <v>0</v>
      </c>
      <c r="K23" s="15">
        <f t="shared" si="3"/>
        <v>325</v>
      </c>
      <c r="L23" s="16">
        <f t="shared" si="3"/>
        <v>27638.000000000004</v>
      </c>
    </row>
    <row r="24" spans="1:12" ht="25.5" x14ac:dyDescent="0.25">
      <c r="A24" s="12">
        <v>18</v>
      </c>
      <c r="B24" s="13" t="s">
        <v>90</v>
      </c>
      <c r="C24" s="12" t="s">
        <v>10</v>
      </c>
      <c r="D24" s="14">
        <v>86.54</v>
      </c>
      <c r="E24" s="15">
        <v>500</v>
      </c>
      <c r="F24" s="16">
        <f t="shared" si="4"/>
        <v>43270</v>
      </c>
      <c r="G24" s="15"/>
      <c r="H24" s="16">
        <f t="shared" si="1"/>
        <v>0</v>
      </c>
      <c r="I24" s="17"/>
      <c r="J24" s="16">
        <f t="shared" si="29"/>
        <v>0</v>
      </c>
      <c r="K24" s="15">
        <f t="shared" ref="K24" si="35">E24+G24-I24</f>
        <v>500</v>
      </c>
      <c r="L24" s="16">
        <f t="shared" ref="L24" si="36">F24+H24-J24</f>
        <v>43270</v>
      </c>
    </row>
    <row r="25" spans="1:12" ht="27" customHeight="1" x14ac:dyDescent="0.25">
      <c r="A25" s="12">
        <v>19</v>
      </c>
      <c r="B25" s="13" t="s">
        <v>62</v>
      </c>
      <c r="C25" s="12" t="s">
        <v>10</v>
      </c>
      <c r="D25" s="14">
        <v>100.95</v>
      </c>
      <c r="E25" s="15">
        <v>100</v>
      </c>
      <c r="F25" s="16">
        <f t="shared" si="4"/>
        <v>10095</v>
      </c>
      <c r="G25" s="15"/>
      <c r="H25" s="16">
        <f t="shared" si="1"/>
        <v>0</v>
      </c>
      <c r="I25" s="17"/>
      <c r="J25" s="16">
        <f t="shared" si="29"/>
        <v>0</v>
      </c>
      <c r="K25" s="15">
        <f t="shared" ref="K25" si="37">E25+G25-I25</f>
        <v>100</v>
      </c>
      <c r="L25" s="16">
        <f t="shared" ref="L25" si="38">F25+H25-J25</f>
        <v>10095</v>
      </c>
    </row>
    <row r="26" spans="1:12" ht="27" customHeight="1" x14ac:dyDescent="0.25">
      <c r="A26" s="12">
        <v>20</v>
      </c>
      <c r="B26" s="13" t="s">
        <v>62</v>
      </c>
      <c r="C26" s="12" t="s">
        <v>10</v>
      </c>
      <c r="D26" s="14">
        <v>102.74</v>
      </c>
      <c r="E26" s="15">
        <v>100</v>
      </c>
      <c r="F26" s="16">
        <f t="shared" si="4"/>
        <v>10274</v>
      </c>
      <c r="G26" s="15"/>
      <c r="H26" s="16">
        <f t="shared" si="1"/>
        <v>0</v>
      </c>
      <c r="I26" s="17"/>
      <c r="J26" s="16">
        <f t="shared" ref="J26" si="39">I26*D26</f>
        <v>0</v>
      </c>
      <c r="K26" s="15">
        <f t="shared" ref="K26" si="40">E26+G26-I26</f>
        <v>100</v>
      </c>
      <c r="L26" s="16">
        <f t="shared" ref="L26" si="41">F26+H26-J26</f>
        <v>10274</v>
      </c>
    </row>
    <row r="27" spans="1:12" ht="25.5" x14ac:dyDescent="0.25">
      <c r="A27" s="12">
        <v>21</v>
      </c>
      <c r="B27" s="13" t="s">
        <v>55</v>
      </c>
      <c r="C27" s="12" t="s">
        <v>10</v>
      </c>
      <c r="D27" s="14">
        <v>14.21</v>
      </c>
      <c r="E27" s="15">
        <v>700</v>
      </c>
      <c r="F27" s="16">
        <f t="shared" si="4"/>
        <v>9947</v>
      </c>
      <c r="G27" s="15"/>
      <c r="H27" s="16">
        <f t="shared" si="1"/>
        <v>0</v>
      </c>
      <c r="I27" s="17"/>
      <c r="J27" s="16">
        <f t="shared" si="29"/>
        <v>0</v>
      </c>
      <c r="K27" s="15">
        <f t="shared" ref="K27" si="42">E27+G27-I27</f>
        <v>700</v>
      </c>
      <c r="L27" s="16">
        <f t="shared" ref="L27" si="43">F27+H27-J27</f>
        <v>9947</v>
      </c>
    </row>
    <row r="28" spans="1:12" ht="25.5" x14ac:dyDescent="0.25">
      <c r="A28" s="12"/>
      <c r="B28" s="13" t="s">
        <v>55</v>
      </c>
      <c r="C28" s="12" t="s">
        <v>10</v>
      </c>
      <c r="D28" s="14">
        <v>14.04</v>
      </c>
      <c r="E28" s="15">
        <v>500</v>
      </c>
      <c r="F28" s="16">
        <f t="shared" si="4"/>
        <v>7020</v>
      </c>
      <c r="G28" s="15">
        <v>1500</v>
      </c>
      <c r="H28" s="16">
        <f t="shared" si="1"/>
        <v>21060</v>
      </c>
      <c r="I28" s="17"/>
      <c r="J28" s="16">
        <f t="shared" si="29"/>
        <v>0</v>
      </c>
      <c r="K28" s="15">
        <f t="shared" ref="K28" si="44">E28+G28-I28</f>
        <v>2000</v>
      </c>
      <c r="L28" s="16">
        <f t="shared" ref="L28" si="45">F28+H28-J28</f>
        <v>28080</v>
      </c>
    </row>
    <row r="29" spans="1:12" x14ac:dyDescent="0.25">
      <c r="A29" s="12">
        <v>22</v>
      </c>
      <c r="B29" s="13" t="s">
        <v>52</v>
      </c>
      <c r="C29" s="12" t="s">
        <v>10</v>
      </c>
      <c r="D29" s="14">
        <v>2.11</v>
      </c>
      <c r="E29" s="15">
        <v>3800</v>
      </c>
      <c r="F29" s="16">
        <f t="shared" si="4"/>
        <v>8017.9999999999991</v>
      </c>
      <c r="G29" s="15"/>
      <c r="H29" s="16">
        <f t="shared" si="1"/>
        <v>0</v>
      </c>
      <c r="I29" s="17">
        <v>100</v>
      </c>
      <c r="J29" s="16">
        <f t="shared" si="29"/>
        <v>211</v>
      </c>
      <c r="K29" s="15">
        <f t="shared" ref="K29" si="46">E29+G29-I29</f>
        <v>3700</v>
      </c>
      <c r="L29" s="16">
        <f t="shared" ref="L29" si="47">F29+H29-J29</f>
        <v>7806.9999999999991</v>
      </c>
    </row>
    <row r="30" spans="1:12" x14ac:dyDescent="0.25">
      <c r="A30" s="12"/>
      <c r="B30" s="13" t="s">
        <v>99</v>
      </c>
      <c r="C30" s="12" t="s">
        <v>10</v>
      </c>
      <c r="D30" s="14">
        <v>2.56</v>
      </c>
      <c r="E30" s="15">
        <v>2000</v>
      </c>
      <c r="F30" s="16">
        <f t="shared" si="4"/>
        <v>5120</v>
      </c>
      <c r="G30" s="15"/>
      <c r="H30" s="16">
        <f t="shared" si="1"/>
        <v>0</v>
      </c>
      <c r="I30" s="17"/>
      <c r="J30" s="16">
        <f t="shared" si="29"/>
        <v>0</v>
      </c>
      <c r="K30" s="15">
        <f t="shared" ref="K30" si="48">E30+G30-I30</f>
        <v>2000</v>
      </c>
      <c r="L30" s="16">
        <f t="shared" ref="L30" si="49">F30+H30-J30</f>
        <v>5120</v>
      </c>
    </row>
    <row r="31" spans="1:12" ht="25.5" x14ac:dyDescent="0.25">
      <c r="A31" s="12">
        <v>23</v>
      </c>
      <c r="B31" s="13" t="s">
        <v>120</v>
      </c>
      <c r="C31" s="12" t="s">
        <v>10</v>
      </c>
      <c r="D31" s="14">
        <v>2.56</v>
      </c>
      <c r="E31" s="15">
        <v>4400</v>
      </c>
      <c r="F31" s="16">
        <f>E31*D31</f>
        <v>11264</v>
      </c>
      <c r="G31" s="15"/>
      <c r="H31" s="16">
        <f t="shared" si="1"/>
        <v>0</v>
      </c>
      <c r="I31" s="17">
        <f>100+200</f>
        <v>300</v>
      </c>
      <c r="J31" s="16">
        <f t="shared" ref="J31" si="50">I31*D31</f>
        <v>768</v>
      </c>
      <c r="K31" s="15">
        <f t="shared" ref="K31" si="51">E31+G31-I31</f>
        <v>4100</v>
      </c>
      <c r="L31" s="16">
        <f t="shared" ref="L31" si="52">F31+H31-J31</f>
        <v>10496</v>
      </c>
    </row>
    <row r="32" spans="1:12" ht="25.5" x14ac:dyDescent="0.25">
      <c r="A32" s="12"/>
      <c r="B32" s="13" t="s">
        <v>114</v>
      </c>
      <c r="C32" s="12" t="s">
        <v>10</v>
      </c>
      <c r="D32" s="14">
        <v>14.04</v>
      </c>
      <c r="E32" s="15">
        <v>2000</v>
      </c>
      <c r="F32" s="16">
        <f>E32*D32</f>
        <v>28080</v>
      </c>
      <c r="G32" s="15">
        <v>1000</v>
      </c>
      <c r="H32" s="16">
        <f t="shared" si="1"/>
        <v>14040</v>
      </c>
      <c r="I32" s="17"/>
      <c r="J32" s="16">
        <f t="shared" ref="J32" si="53">I32*D32</f>
        <v>0</v>
      </c>
      <c r="K32" s="15">
        <f t="shared" ref="K32" si="54">E32+G32-I32</f>
        <v>3000</v>
      </c>
      <c r="L32" s="16">
        <f t="shared" ref="L32" si="55">F32+H32-J32</f>
        <v>42120</v>
      </c>
    </row>
    <row r="33" spans="1:12" ht="25.5" customHeight="1" x14ac:dyDescent="0.25">
      <c r="A33" s="12">
        <v>24</v>
      </c>
      <c r="B33" s="13" t="s">
        <v>60</v>
      </c>
      <c r="C33" s="12" t="s">
        <v>10</v>
      </c>
      <c r="D33" s="14">
        <v>89.7</v>
      </c>
      <c r="E33" s="15">
        <v>48</v>
      </c>
      <c r="F33" s="16">
        <f t="shared" si="4"/>
        <v>4305.6000000000004</v>
      </c>
      <c r="G33" s="15"/>
      <c r="H33" s="16">
        <f t="shared" si="1"/>
        <v>0</v>
      </c>
      <c r="I33" s="17"/>
      <c r="J33" s="16">
        <f t="shared" si="29"/>
        <v>0</v>
      </c>
      <c r="K33" s="15">
        <f t="shared" ref="K33:K34" si="56">E33+G33-I33</f>
        <v>48</v>
      </c>
      <c r="L33" s="16">
        <f t="shared" ref="L33:L34" si="57">F33+H33-J33</f>
        <v>4305.6000000000004</v>
      </c>
    </row>
    <row r="34" spans="1:12" ht="25.5" x14ac:dyDescent="0.25">
      <c r="A34" s="12">
        <v>25</v>
      </c>
      <c r="B34" s="13" t="s">
        <v>59</v>
      </c>
      <c r="C34" s="12"/>
      <c r="D34" s="14">
        <v>71.3</v>
      </c>
      <c r="E34" s="15">
        <v>48</v>
      </c>
      <c r="F34" s="16">
        <f t="shared" si="4"/>
        <v>3422.3999999999996</v>
      </c>
      <c r="G34" s="15"/>
      <c r="H34" s="16">
        <f t="shared" si="1"/>
        <v>0</v>
      </c>
      <c r="I34" s="17"/>
      <c r="J34" s="16">
        <f t="shared" si="29"/>
        <v>0</v>
      </c>
      <c r="K34" s="15">
        <f t="shared" si="56"/>
        <v>48</v>
      </c>
      <c r="L34" s="16">
        <f t="shared" si="57"/>
        <v>3422.3999999999996</v>
      </c>
    </row>
    <row r="35" spans="1:12" ht="13.5" customHeight="1" x14ac:dyDescent="0.25">
      <c r="A35" s="12">
        <v>26</v>
      </c>
      <c r="B35" s="13" t="s">
        <v>17</v>
      </c>
      <c r="C35" s="12" t="s">
        <v>10</v>
      </c>
      <c r="D35" s="14">
        <v>33</v>
      </c>
      <c r="E35" s="15">
        <v>264</v>
      </c>
      <c r="F35" s="16">
        <f t="shared" si="4"/>
        <v>8712</v>
      </c>
      <c r="G35" s="15"/>
      <c r="H35" s="16">
        <f t="shared" si="1"/>
        <v>0</v>
      </c>
      <c r="I35" s="17"/>
      <c r="J35" s="16">
        <f t="shared" si="24"/>
        <v>0</v>
      </c>
      <c r="K35" s="15">
        <f t="shared" si="3"/>
        <v>264</v>
      </c>
      <c r="L35" s="16">
        <f t="shared" si="3"/>
        <v>8712</v>
      </c>
    </row>
    <row r="36" spans="1:12" ht="24" customHeight="1" x14ac:dyDescent="0.25">
      <c r="A36" s="12">
        <v>27</v>
      </c>
      <c r="B36" s="13" t="s">
        <v>28</v>
      </c>
      <c r="C36" s="12" t="s">
        <v>10</v>
      </c>
      <c r="D36" s="14">
        <v>35.6</v>
      </c>
      <c r="E36" s="15">
        <v>252</v>
      </c>
      <c r="F36" s="16">
        <f t="shared" si="4"/>
        <v>8971.2000000000007</v>
      </c>
      <c r="G36" s="15"/>
      <c r="H36" s="16">
        <f t="shared" si="1"/>
        <v>0</v>
      </c>
      <c r="I36" s="17"/>
      <c r="J36" s="16">
        <f t="shared" ref="J36:J45" si="58">I36*D36</f>
        <v>0</v>
      </c>
      <c r="K36" s="15">
        <f t="shared" si="3"/>
        <v>252</v>
      </c>
      <c r="L36" s="16">
        <f t="shared" si="3"/>
        <v>8971.2000000000007</v>
      </c>
    </row>
    <row r="37" spans="1:12" ht="13.5" customHeight="1" x14ac:dyDescent="0.25">
      <c r="A37" s="12">
        <v>28</v>
      </c>
      <c r="B37" s="13" t="s">
        <v>38</v>
      </c>
      <c r="C37" s="12" t="s">
        <v>10</v>
      </c>
      <c r="D37" s="14">
        <v>25.2</v>
      </c>
      <c r="E37" s="15">
        <v>204</v>
      </c>
      <c r="F37" s="16">
        <f t="shared" si="4"/>
        <v>5140.8</v>
      </c>
      <c r="G37" s="15"/>
      <c r="H37" s="16">
        <f t="shared" si="1"/>
        <v>0</v>
      </c>
      <c r="I37" s="17">
        <v>60</v>
      </c>
      <c r="J37" s="16">
        <f t="shared" si="58"/>
        <v>1512</v>
      </c>
      <c r="K37" s="15">
        <f t="shared" si="3"/>
        <v>144</v>
      </c>
      <c r="L37" s="16">
        <f t="shared" si="3"/>
        <v>3628.8</v>
      </c>
    </row>
    <row r="38" spans="1:12" ht="13.5" customHeight="1" x14ac:dyDescent="0.25">
      <c r="A38" s="12">
        <v>29</v>
      </c>
      <c r="B38" s="13" t="s">
        <v>39</v>
      </c>
      <c r="C38" s="12" t="s">
        <v>10</v>
      </c>
      <c r="D38" s="14">
        <v>25.2</v>
      </c>
      <c r="E38" s="15">
        <v>108</v>
      </c>
      <c r="F38" s="16">
        <f t="shared" si="4"/>
        <v>2721.6</v>
      </c>
      <c r="G38" s="15"/>
      <c r="H38" s="16">
        <f t="shared" si="1"/>
        <v>0</v>
      </c>
      <c r="I38" s="17"/>
      <c r="J38" s="16">
        <f t="shared" si="58"/>
        <v>0</v>
      </c>
      <c r="K38" s="15">
        <f t="shared" si="3"/>
        <v>108</v>
      </c>
      <c r="L38" s="16">
        <f t="shared" si="3"/>
        <v>2721.6</v>
      </c>
    </row>
    <row r="39" spans="1:12" ht="13.5" customHeight="1" x14ac:dyDescent="0.25">
      <c r="A39" s="12">
        <v>30</v>
      </c>
      <c r="B39" s="13" t="s">
        <v>40</v>
      </c>
      <c r="C39" s="12" t="s">
        <v>10</v>
      </c>
      <c r="D39" s="14">
        <v>21.46</v>
      </c>
      <c r="E39" s="15">
        <v>588</v>
      </c>
      <c r="F39" s="16">
        <f t="shared" si="4"/>
        <v>12618.480000000001</v>
      </c>
      <c r="G39" s="15"/>
      <c r="H39" s="16">
        <f t="shared" si="1"/>
        <v>0</v>
      </c>
      <c r="I39" s="17"/>
      <c r="J39" s="16">
        <f t="shared" ref="J39" si="59">I39*D39</f>
        <v>0</v>
      </c>
      <c r="K39" s="15">
        <f t="shared" ref="K39" si="60">E39+G39-I39</f>
        <v>588</v>
      </c>
      <c r="L39" s="16">
        <f t="shared" ref="L39" si="61">F39+H39-J39</f>
        <v>12618.480000000001</v>
      </c>
    </row>
    <row r="40" spans="1:12" ht="13.5" customHeight="1" x14ac:dyDescent="0.25">
      <c r="A40" s="12">
        <v>31</v>
      </c>
      <c r="B40" s="13" t="s">
        <v>41</v>
      </c>
      <c r="C40" s="12" t="s">
        <v>10</v>
      </c>
      <c r="D40" s="14">
        <v>25.2</v>
      </c>
      <c r="E40" s="15">
        <v>480</v>
      </c>
      <c r="F40" s="16">
        <f t="shared" si="4"/>
        <v>12096</v>
      </c>
      <c r="G40" s="15"/>
      <c r="H40" s="16">
        <f t="shared" si="1"/>
        <v>0</v>
      </c>
      <c r="I40" s="17">
        <v>72</v>
      </c>
      <c r="J40" s="16">
        <f t="shared" si="58"/>
        <v>1814.3999999999999</v>
      </c>
      <c r="K40" s="15">
        <f t="shared" si="3"/>
        <v>408</v>
      </c>
      <c r="L40" s="16">
        <f t="shared" si="3"/>
        <v>10281.6</v>
      </c>
    </row>
    <row r="41" spans="1:12" ht="17.25" customHeight="1" x14ac:dyDescent="0.25">
      <c r="A41" s="12">
        <v>32</v>
      </c>
      <c r="B41" s="13" t="s">
        <v>87</v>
      </c>
      <c r="C41" s="12" t="s">
        <v>10</v>
      </c>
      <c r="D41" s="14">
        <v>28.4</v>
      </c>
      <c r="E41" s="15">
        <v>360</v>
      </c>
      <c r="F41" s="16">
        <f t="shared" si="4"/>
        <v>10224</v>
      </c>
      <c r="G41" s="15"/>
      <c r="H41" s="16">
        <f t="shared" si="1"/>
        <v>0</v>
      </c>
      <c r="I41" s="17"/>
      <c r="J41" s="16">
        <f t="shared" si="58"/>
        <v>0</v>
      </c>
      <c r="K41" s="15">
        <f t="shared" si="3"/>
        <v>360</v>
      </c>
      <c r="L41" s="16">
        <f t="shared" si="3"/>
        <v>10224</v>
      </c>
    </row>
    <row r="42" spans="1:12" ht="13.5" customHeight="1" x14ac:dyDescent="0.25">
      <c r="A42" s="12">
        <v>33</v>
      </c>
      <c r="B42" s="13" t="s">
        <v>42</v>
      </c>
      <c r="C42" s="12" t="s">
        <v>10</v>
      </c>
      <c r="D42" s="14">
        <v>66.150000000000006</v>
      </c>
      <c r="E42" s="15">
        <v>300</v>
      </c>
      <c r="F42" s="16">
        <f t="shared" si="4"/>
        <v>19845</v>
      </c>
      <c r="G42" s="15"/>
      <c r="H42" s="16">
        <f t="shared" si="1"/>
        <v>0</v>
      </c>
      <c r="I42" s="17"/>
      <c r="J42" s="16">
        <f t="shared" si="58"/>
        <v>0</v>
      </c>
      <c r="K42" s="15">
        <f t="shared" si="3"/>
        <v>300</v>
      </c>
      <c r="L42" s="16">
        <f t="shared" si="3"/>
        <v>19845</v>
      </c>
    </row>
    <row r="43" spans="1:12" ht="13.5" customHeight="1" x14ac:dyDescent="0.25">
      <c r="A43" s="12">
        <v>34</v>
      </c>
      <c r="B43" s="13" t="s">
        <v>43</v>
      </c>
      <c r="C43" s="12" t="s">
        <v>10</v>
      </c>
      <c r="D43" s="14">
        <v>66.150000000000006</v>
      </c>
      <c r="E43" s="15">
        <v>180</v>
      </c>
      <c r="F43" s="16">
        <f t="shared" si="4"/>
        <v>11907.000000000002</v>
      </c>
      <c r="G43" s="15"/>
      <c r="H43" s="16">
        <f t="shared" si="1"/>
        <v>0</v>
      </c>
      <c r="I43" s="17"/>
      <c r="J43" s="16">
        <f t="shared" si="58"/>
        <v>0</v>
      </c>
      <c r="K43" s="15">
        <f t="shared" si="3"/>
        <v>180</v>
      </c>
      <c r="L43" s="16">
        <f t="shared" si="3"/>
        <v>11907.000000000002</v>
      </c>
    </row>
    <row r="44" spans="1:12" ht="13.5" customHeight="1" x14ac:dyDescent="0.25">
      <c r="A44" s="12">
        <v>35</v>
      </c>
      <c r="B44" s="13" t="s">
        <v>44</v>
      </c>
      <c r="C44" s="12" t="s">
        <v>10</v>
      </c>
      <c r="D44" s="14">
        <v>66.150000000000006</v>
      </c>
      <c r="E44" s="15">
        <v>396</v>
      </c>
      <c r="F44" s="16">
        <f t="shared" si="4"/>
        <v>26195.4</v>
      </c>
      <c r="G44" s="15"/>
      <c r="H44" s="16">
        <f t="shared" si="1"/>
        <v>0</v>
      </c>
      <c r="I44" s="17"/>
      <c r="J44" s="16">
        <f t="shared" si="58"/>
        <v>0</v>
      </c>
      <c r="K44" s="15">
        <f t="shared" si="3"/>
        <v>396</v>
      </c>
      <c r="L44" s="16">
        <f t="shared" si="3"/>
        <v>26195.4</v>
      </c>
    </row>
    <row r="45" spans="1:12" ht="13.5" customHeight="1" x14ac:dyDescent="0.25">
      <c r="A45" s="12">
        <v>36</v>
      </c>
      <c r="B45" s="13" t="s">
        <v>44</v>
      </c>
      <c r="C45" s="12" t="s">
        <v>10</v>
      </c>
      <c r="D45" s="14">
        <v>65.400000000000006</v>
      </c>
      <c r="E45" s="15">
        <v>408</v>
      </c>
      <c r="F45" s="16">
        <f t="shared" si="4"/>
        <v>26683.200000000001</v>
      </c>
      <c r="G45" s="15"/>
      <c r="H45" s="16">
        <f t="shared" si="1"/>
        <v>0</v>
      </c>
      <c r="I45" s="17"/>
      <c r="J45" s="16">
        <f t="shared" si="58"/>
        <v>0</v>
      </c>
      <c r="K45" s="15">
        <f t="shared" ref="K45" si="62">E45+G45-I45</f>
        <v>408</v>
      </c>
      <c r="L45" s="16">
        <f t="shared" ref="L45" si="63">F45+H45-J45</f>
        <v>26683.200000000001</v>
      </c>
    </row>
    <row r="46" spans="1:12" ht="36.75" customHeight="1" x14ac:dyDescent="0.25">
      <c r="A46" s="12">
        <v>37</v>
      </c>
      <c r="B46" s="13" t="s">
        <v>61</v>
      </c>
      <c r="C46" s="12" t="s">
        <v>35</v>
      </c>
      <c r="D46" s="14">
        <v>56.23</v>
      </c>
      <c r="E46" s="15">
        <v>1100</v>
      </c>
      <c r="F46" s="16">
        <f t="shared" si="4"/>
        <v>61853</v>
      </c>
      <c r="G46" s="15"/>
      <c r="H46" s="16">
        <f t="shared" si="1"/>
        <v>0</v>
      </c>
      <c r="I46" s="17"/>
      <c r="J46" s="16">
        <f t="shared" ref="J46" si="64">I46*D46</f>
        <v>0</v>
      </c>
      <c r="K46" s="15">
        <f t="shared" ref="K46" si="65">E46+G46-I46</f>
        <v>1100</v>
      </c>
      <c r="L46" s="16">
        <f t="shared" ref="L46" si="66">F46+H46-J46</f>
        <v>61853</v>
      </c>
    </row>
    <row r="47" spans="1:12" ht="13.5" customHeight="1" x14ac:dyDescent="0.25">
      <c r="A47" s="12">
        <v>38</v>
      </c>
      <c r="B47" s="13" t="s">
        <v>57</v>
      </c>
      <c r="C47" s="12" t="s">
        <v>10</v>
      </c>
      <c r="D47" s="14">
        <v>17.5</v>
      </c>
      <c r="E47" s="15">
        <v>730</v>
      </c>
      <c r="F47" s="16">
        <f t="shared" si="4"/>
        <v>12775</v>
      </c>
      <c r="G47" s="15"/>
      <c r="H47" s="16">
        <f t="shared" si="1"/>
        <v>0</v>
      </c>
      <c r="I47" s="17">
        <v>30</v>
      </c>
      <c r="J47" s="16">
        <f t="shared" ref="J47" si="67">I47*D47</f>
        <v>525</v>
      </c>
      <c r="K47" s="15">
        <f t="shared" ref="K47" si="68">E47+G47-I47</f>
        <v>700</v>
      </c>
      <c r="L47" s="16">
        <f t="shared" ref="L47" si="69">F47+H47-J47</f>
        <v>12250</v>
      </c>
    </row>
    <row r="48" spans="1:12" ht="13.5" customHeight="1" x14ac:dyDescent="0.25">
      <c r="A48" s="12">
        <v>39</v>
      </c>
      <c r="B48" s="13" t="s">
        <v>33</v>
      </c>
      <c r="C48" s="12" t="s">
        <v>10</v>
      </c>
      <c r="D48" s="14">
        <v>21.05</v>
      </c>
      <c r="E48" s="15">
        <v>360</v>
      </c>
      <c r="F48" s="16">
        <f t="shared" si="4"/>
        <v>7578</v>
      </c>
      <c r="G48" s="15"/>
      <c r="H48" s="16">
        <f t="shared" si="1"/>
        <v>0</v>
      </c>
      <c r="I48" s="17">
        <v>48</v>
      </c>
      <c r="J48" s="16">
        <f t="shared" ref="J48" si="70">I48*D48</f>
        <v>1010.4000000000001</v>
      </c>
      <c r="K48" s="15">
        <f t="shared" ref="K48" si="71">E48+G48-I48</f>
        <v>312</v>
      </c>
      <c r="L48" s="16">
        <f t="shared" ref="L48" si="72">F48+H48-J48</f>
        <v>6567.6</v>
      </c>
    </row>
    <row r="49" spans="1:12" ht="27.75" customHeight="1" x14ac:dyDescent="0.25">
      <c r="A49" s="12">
        <v>40</v>
      </c>
      <c r="B49" s="13" t="s">
        <v>18</v>
      </c>
      <c r="C49" s="12" t="s">
        <v>10</v>
      </c>
      <c r="D49" s="14">
        <v>3.73</v>
      </c>
      <c r="E49" s="15">
        <v>3080</v>
      </c>
      <c r="F49" s="16">
        <f t="shared" si="4"/>
        <v>11488.4</v>
      </c>
      <c r="G49" s="15"/>
      <c r="H49" s="16">
        <f t="shared" si="1"/>
        <v>0</v>
      </c>
      <c r="I49" s="17"/>
      <c r="J49" s="16">
        <f t="shared" ref="J49:J51" si="73">I49*D49</f>
        <v>0</v>
      </c>
      <c r="K49" s="15">
        <f t="shared" si="3"/>
        <v>3080</v>
      </c>
      <c r="L49" s="16">
        <f t="shared" si="3"/>
        <v>11488.4</v>
      </c>
    </row>
    <row r="50" spans="1:12" ht="29.25" customHeight="1" x14ac:dyDescent="0.25">
      <c r="A50" s="12">
        <v>41</v>
      </c>
      <c r="B50" s="13" t="s">
        <v>77</v>
      </c>
      <c r="C50" s="12" t="s">
        <v>10</v>
      </c>
      <c r="D50" s="14">
        <v>4.5</v>
      </c>
      <c r="E50" s="15">
        <v>1165</v>
      </c>
      <c r="F50" s="16">
        <f t="shared" si="4"/>
        <v>5242.5</v>
      </c>
      <c r="G50" s="15">
        <v>3000</v>
      </c>
      <c r="H50" s="16">
        <f t="shared" si="1"/>
        <v>13500</v>
      </c>
      <c r="I50" s="17">
        <f>100+300</f>
        <v>400</v>
      </c>
      <c r="J50" s="16">
        <f t="shared" ref="J50" si="74">I50*D50</f>
        <v>1800</v>
      </c>
      <c r="K50" s="15">
        <f t="shared" ref="K50" si="75">E50+G50-I50</f>
        <v>3765</v>
      </c>
      <c r="L50" s="16">
        <f t="shared" ref="L50" si="76">F50+H50-J50</f>
        <v>16942.5</v>
      </c>
    </row>
    <row r="51" spans="1:12" ht="32.25" customHeight="1" x14ac:dyDescent="0.25">
      <c r="A51" s="12">
        <v>42</v>
      </c>
      <c r="B51" s="13" t="s">
        <v>53</v>
      </c>
      <c r="C51" s="12" t="s">
        <v>10</v>
      </c>
      <c r="D51" s="14">
        <v>6.35</v>
      </c>
      <c r="E51" s="15">
        <v>450</v>
      </c>
      <c r="F51" s="16">
        <f t="shared" si="4"/>
        <v>2857.5</v>
      </c>
      <c r="G51" s="15"/>
      <c r="H51" s="16">
        <f t="shared" si="1"/>
        <v>0</v>
      </c>
      <c r="I51" s="17">
        <v>50</v>
      </c>
      <c r="J51" s="16">
        <f t="shared" si="73"/>
        <v>317.5</v>
      </c>
      <c r="K51" s="15">
        <f t="shared" ref="K51" si="77">E51+G51-I51</f>
        <v>400</v>
      </c>
      <c r="L51" s="16">
        <f t="shared" ref="L51" si="78">F51+H51-J51</f>
        <v>2540</v>
      </c>
    </row>
    <row r="52" spans="1:12" ht="13.5" customHeight="1" x14ac:dyDescent="0.25">
      <c r="A52" s="12">
        <v>43</v>
      </c>
      <c r="B52" s="13" t="s">
        <v>34</v>
      </c>
      <c r="C52" s="12" t="s">
        <v>10</v>
      </c>
      <c r="D52" s="14">
        <v>28.6</v>
      </c>
      <c r="E52" s="15">
        <v>340</v>
      </c>
      <c r="F52" s="16">
        <f t="shared" si="4"/>
        <v>9724</v>
      </c>
      <c r="G52" s="15"/>
      <c r="H52" s="16">
        <f t="shared" si="1"/>
        <v>0</v>
      </c>
      <c r="I52" s="17"/>
      <c r="J52" s="16">
        <f t="shared" ref="J52" si="79">I52*D52</f>
        <v>0</v>
      </c>
      <c r="K52" s="15">
        <f t="shared" si="3"/>
        <v>340</v>
      </c>
      <c r="L52" s="16">
        <f t="shared" si="3"/>
        <v>9724</v>
      </c>
    </row>
    <row r="53" spans="1:12" ht="13.5" customHeight="1" x14ac:dyDescent="0.25">
      <c r="A53" s="12">
        <v>44</v>
      </c>
      <c r="B53" s="13" t="s">
        <v>56</v>
      </c>
      <c r="C53" s="12" t="s">
        <v>10</v>
      </c>
      <c r="D53" s="14">
        <v>28.6</v>
      </c>
      <c r="E53" s="15">
        <v>960</v>
      </c>
      <c r="F53" s="16">
        <f t="shared" si="4"/>
        <v>27456</v>
      </c>
      <c r="G53" s="15"/>
      <c r="H53" s="16">
        <f t="shared" si="1"/>
        <v>0</v>
      </c>
      <c r="I53" s="17"/>
      <c r="J53" s="16">
        <f t="shared" ref="J53:J60" si="80">I53*D53</f>
        <v>0</v>
      </c>
      <c r="K53" s="15">
        <f t="shared" ref="K53" si="81">E53+G53-I53</f>
        <v>960</v>
      </c>
      <c r="L53" s="16">
        <f t="shared" ref="L53" si="82">F53+H53-J53</f>
        <v>27456</v>
      </c>
    </row>
    <row r="54" spans="1:12" ht="24" customHeight="1" x14ac:dyDescent="0.25">
      <c r="A54" s="12">
        <v>45</v>
      </c>
      <c r="B54" s="13" t="s">
        <v>100</v>
      </c>
      <c r="C54" s="12" t="s">
        <v>10</v>
      </c>
      <c r="D54" s="14">
        <v>117.4</v>
      </c>
      <c r="E54" s="15">
        <v>30</v>
      </c>
      <c r="F54" s="16">
        <f t="shared" si="4"/>
        <v>3522</v>
      </c>
      <c r="G54" s="15"/>
      <c r="H54" s="16">
        <f t="shared" si="1"/>
        <v>0</v>
      </c>
      <c r="I54" s="17"/>
      <c r="J54" s="16">
        <f t="shared" ref="J54:J57" si="83">I54*D54</f>
        <v>0</v>
      </c>
      <c r="K54" s="15">
        <f t="shared" ref="K54" si="84">E54+G54-I54</f>
        <v>30</v>
      </c>
      <c r="L54" s="16">
        <f t="shared" ref="L54" si="85">F54+H54-J54</f>
        <v>3522</v>
      </c>
    </row>
    <row r="55" spans="1:12" ht="27.75" customHeight="1" x14ac:dyDescent="0.25">
      <c r="A55" s="12">
        <v>46</v>
      </c>
      <c r="B55" s="13" t="s">
        <v>101</v>
      </c>
      <c r="C55" s="12" t="s">
        <v>10</v>
      </c>
      <c r="D55" s="14">
        <v>117.4</v>
      </c>
      <c r="E55" s="15">
        <v>30</v>
      </c>
      <c r="F55" s="16">
        <f t="shared" si="4"/>
        <v>3522</v>
      </c>
      <c r="G55" s="15"/>
      <c r="H55" s="16">
        <f t="shared" si="1"/>
        <v>0</v>
      </c>
      <c r="I55" s="17"/>
      <c r="J55" s="16">
        <f t="shared" si="83"/>
        <v>0</v>
      </c>
      <c r="K55" s="15">
        <f t="shared" ref="K55" si="86">E55+G55-I55</f>
        <v>30</v>
      </c>
      <c r="L55" s="16">
        <f t="shared" ref="L55" si="87">F55+H55-J55</f>
        <v>3522</v>
      </c>
    </row>
    <row r="56" spans="1:12" ht="27.75" customHeight="1" x14ac:dyDescent="0.25">
      <c r="A56" s="12">
        <v>47</v>
      </c>
      <c r="B56" s="13" t="s">
        <v>109</v>
      </c>
      <c r="C56" s="12" t="s">
        <v>10</v>
      </c>
      <c r="D56" s="14">
        <v>19.2</v>
      </c>
      <c r="E56" s="15">
        <v>2500</v>
      </c>
      <c r="F56" s="16">
        <f t="shared" si="4"/>
        <v>48000</v>
      </c>
      <c r="G56" s="15"/>
      <c r="H56" s="16">
        <f t="shared" si="1"/>
        <v>0</v>
      </c>
      <c r="I56" s="17"/>
      <c r="J56" s="16">
        <f t="shared" si="83"/>
        <v>0</v>
      </c>
      <c r="K56" s="15">
        <f t="shared" ref="K56:K57" si="88">E56+G56-I56</f>
        <v>2500</v>
      </c>
      <c r="L56" s="16">
        <f t="shared" ref="L56:L57" si="89">F56+H56-J56</f>
        <v>48000</v>
      </c>
    </row>
    <row r="57" spans="1:12" ht="27.75" customHeight="1" x14ac:dyDescent="0.25">
      <c r="A57" s="12">
        <v>48</v>
      </c>
      <c r="B57" s="13" t="s">
        <v>110</v>
      </c>
      <c r="C57" s="12" t="s">
        <v>10</v>
      </c>
      <c r="D57" s="14">
        <v>19.399999999999999</v>
      </c>
      <c r="E57" s="15">
        <v>150</v>
      </c>
      <c r="F57" s="16">
        <f t="shared" si="4"/>
        <v>2910</v>
      </c>
      <c r="G57" s="15"/>
      <c r="H57" s="16">
        <f t="shared" si="1"/>
        <v>0</v>
      </c>
      <c r="I57" s="17"/>
      <c r="J57" s="16">
        <f t="shared" si="83"/>
        <v>0</v>
      </c>
      <c r="K57" s="15">
        <f t="shared" si="88"/>
        <v>150</v>
      </c>
      <c r="L57" s="16">
        <f t="shared" si="89"/>
        <v>2910</v>
      </c>
    </row>
    <row r="58" spans="1:12" ht="22.5" customHeight="1" x14ac:dyDescent="0.25">
      <c r="A58" s="12">
        <v>49</v>
      </c>
      <c r="B58" s="13" t="s">
        <v>72</v>
      </c>
      <c r="C58" s="12" t="s">
        <v>10</v>
      </c>
      <c r="D58" s="14">
        <v>52.3</v>
      </c>
      <c r="E58" s="15">
        <v>252</v>
      </c>
      <c r="F58" s="16">
        <f t="shared" si="4"/>
        <v>13179.599999999999</v>
      </c>
      <c r="G58" s="15"/>
      <c r="H58" s="16">
        <f t="shared" si="1"/>
        <v>0</v>
      </c>
      <c r="I58" s="17">
        <f>84+12+48+36</f>
        <v>180</v>
      </c>
      <c r="J58" s="16">
        <f t="shared" si="80"/>
        <v>9414</v>
      </c>
      <c r="K58" s="15">
        <f t="shared" ref="K58" si="90">E58+G58-I58</f>
        <v>72</v>
      </c>
      <c r="L58" s="16">
        <f t="shared" ref="L58" si="91">F58+H58-J58</f>
        <v>3765.5999999999985</v>
      </c>
    </row>
    <row r="59" spans="1:12" ht="26.25" customHeight="1" x14ac:dyDescent="0.25">
      <c r="A59" s="12">
        <v>50</v>
      </c>
      <c r="B59" s="13" t="s">
        <v>122</v>
      </c>
      <c r="C59" s="12" t="s">
        <v>10</v>
      </c>
      <c r="D59" s="14">
        <v>2.63</v>
      </c>
      <c r="E59" s="15"/>
      <c r="F59" s="16">
        <f t="shared" si="4"/>
        <v>0</v>
      </c>
      <c r="G59" s="15">
        <v>1000</v>
      </c>
      <c r="H59" s="16">
        <f t="shared" si="1"/>
        <v>2630</v>
      </c>
      <c r="I59" s="17">
        <f>150+250</f>
        <v>400</v>
      </c>
      <c r="J59" s="16">
        <f t="shared" ref="J59" si="92">I59*D59</f>
        <v>1052</v>
      </c>
      <c r="K59" s="15">
        <f t="shared" ref="K59" si="93">E59+G59-I59</f>
        <v>600</v>
      </c>
      <c r="L59" s="16">
        <f t="shared" ref="L59" si="94">F59+H59-J59</f>
        <v>1578</v>
      </c>
    </row>
    <row r="60" spans="1:12" ht="28.5" customHeight="1" x14ac:dyDescent="0.25">
      <c r="A60" s="12">
        <v>51</v>
      </c>
      <c r="B60" s="13" t="s">
        <v>58</v>
      </c>
      <c r="C60" s="12" t="s">
        <v>10</v>
      </c>
      <c r="D60" s="14">
        <v>7.14</v>
      </c>
      <c r="E60" s="15">
        <v>50</v>
      </c>
      <c r="F60" s="16">
        <f t="shared" si="4"/>
        <v>357</v>
      </c>
      <c r="G60" s="15"/>
      <c r="H60" s="16">
        <f t="shared" si="1"/>
        <v>0</v>
      </c>
      <c r="I60" s="17"/>
      <c r="J60" s="16">
        <f t="shared" si="80"/>
        <v>0</v>
      </c>
      <c r="K60" s="15">
        <f t="shared" ref="K60" si="95">E60+G60-I60</f>
        <v>50</v>
      </c>
      <c r="L60" s="16">
        <f t="shared" ref="L60" si="96">F60+H60-J60</f>
        <v>357</v>
      </c>
    </row>
    <row r="61" spans="1:12" ht="37.5" customHeight="1" x14ac:dyDescent="0.25">
      <c r="A61" s="12">
        <v>52</v>
      </c>
      <c r="B61" s="13" t="s">
        <v>27</v>
      </c>
      <c r="C61" s="12" t="s">
        <v>10</v>
      </c>
      <c r="D61" s="14">
        <v>174.7</v>
      </c>
      <c r="E61" s="15">
        <v>210</v>
      </c>
      <c r="F61" s="16">
        <f t="shared" si="4"/>
        <v>36687</v>
      </c>
      <c r="G61" s="15"/>
      <c r="H61" s="16">
        <f t="shared" si="1"/>
        <v>0</v>
      </c>
      <c r="I61" s="17"/>
      <c r="J61" s="16">
        <f t="shared" ref="J61" si="97">I61*D61</f>
        <v>0</v>
      </c>
      <c r="K61" s="15">
        <f t="shared" si="3"/>
        <v>210</v>
      </c>
      <c r="L61" s="16">
        <f t="shared" si="3"/>
        <v>36687</v>
      </c>
    </row>
    <row r="62" spans="1:12" ht="36.75" customHeight="1" x14ac:dyDescent="0.25">
      <c r="A62" s="12">
        <v>53</v>
      </c>
      <c r="B62" s="13" t="s">
        <v>26</v>
      </c>
      <c r="C62" s="12" t="s">
        <v>10</v>
      </c>
      <c r="D62" s="14">
        <v>168.4</v>
      </c>
      <c r="E62" s="15">
        <v>390</v>
      </c>
      <c r="F62" s="16">
        <f t="shared" si="4"/>
        <v>65676</v>
      </c>
      <c r="G62" s="15"/>
      <c r="H62" s="16">
        <f t="shared" si="1"/>
        <v>0</v>
      </c>
      <c r="I62" s="17"/>
      <c r="J62" s="16">
        <f t="shared" ref="J62:J69" si="98">I62*D62</f>
        <v>0</v>
      </c>
      <c r="K62" s="15">
        <f t="shared" si="3"/>
        <v>390</v>
      </c>
      <c r="L62" s="16">
        <f t="shared" si="3"/>
        <v>65676</v>
      </c>
    </row>
    <row r="63" spans="1:12" ht="13.5" customHeight="1" x14ac:dyDescent="0.25">
      <c r="A63" s="12">
        <v>54</v>
      </c>
      <c r="B63" s="13" t="s">
        <v>32</v>
      </c>
      <c r="C63" s="12" t="s">
        <v>10</v>
      </c>
      <c r="D63" s="14">
        <v>50.18</v>
      </c>
      <c r="E63" s="15">
        <v>340</v>
      </c>
      <c r="F63" s="16">
        <f t="shared" si="4"/>
        <v>17061.2</v>
      </c>
      <c r="G63" s="15"/>
      <c r="H63" s="16">
        <f t="shared" si="1"/>
        <v>0</v>
      </c>
      <c r="I63" s="17"/>
      <c r="J63" s="16">
        <f t="shared" si="98"/>
        <v>0</v>
      </c>
      <c r="K63" s="15">
        <f t="shared" si="3"/>
        <v>340</v>
      </c>
      <c r="L63" s="16">
        <f t="shared" si="3"/>
        <v>17061.2</v>
      </c>
    </row>
    <row r="64" spans="1:12" ht="13.5" customHeight="1" x14ac:dyDescent="0.25">
      <c r="A64" s="12">
        <v>55</v>
      </c>
      <c r="B64" s="13" t="s">
        <v>91</v>
      </c>
      <c r="C64" s="12" t="s">
        <v>10</v>
      </c>
      <c r="D64" s="14">
        <v>1638.17</v>
      </c>
      <c r="E64" s="15">
        <v>4</v>
      </c>
      <c r="F64" s="16">
        <f t="shared" si="4"/>
        <v>6552.68</v>
      </c>
      <c r="G64" s="15">
        <v>10</v>
      </c>
      <c r="H64" s="16">
        <f t="shared" si="1"/>
        <v>16381.7</v>
      </c>
      <c r="I64" s="17"/>
      <c r="J64" s="16">
        <f t="shared" si="98"/>
        <v>0</v>
      </c>
      <c r="K64" s="15">
        <f t="shared" ref="K64" si="99">E64+G64-I64</f>
        <v>14</v>
      </c>
      <c r="L64" s="16">
        <f t="shared" ref="L64" si="100">F64+H64-J64</f>
        <v>22934.38</v>
      </c>
    </row>
    <row r="65" spans="1:12" ht="26.25" customHeight="1" x14ac:dyDescent="0.25">
      <c r="A65" s="12">
        <v>56</v>
      </c>
      <c r="B65" s="13" t="s">
        <v>119</v>
      </c>
      <c r="C65" s="12" t="s">
        <v>10</v>
      </c>
      <c r="D65" s="14">
        <v>386</v>
      </c>
      <c r="E65" s="15"/>
      <c r="F65" s="16">
        <f t="shared" si="4"/>
        <v>0</v>
      </c>
      <c r="G65" s="15">
        <v>10</v>
      </c>
      <c r="H65" s="16">
        <f t="shared" si="1"/>
        <v>3860</v>
      </c>
      <c r="I65" s="17"/>
      <c r="J65" s="16">
        <f t="shared" si="98"/>
        <v>0</v>
      </c>
      <c r="K65" s="15">
        <f t="shared" ref="K65" si="101">E65+G65-I65</f>
        <v>10</v>
      </c>
      <c r="L65" s="16">
        <f t="shared" ref="L65" si="102">F65+H65-J65</f>
        <v>3860</v>
      </c>
    </row>
    <row r="66" spans="1:12" ht="13.5" customHeight="1" x14ac:dyDescent="0.25">
      <c r="A66" s="12">
        <v>57</v>
      </c>
      <c r="B66" s="13" t="s">
        <v>37</v>
      </c>
      <c r="C66" s="12" t="s">
        <v>10</v>
      </c>
      <c r="D66" s="14">
        <v>17.5</v>
      </c>
      <c r="E66" s="15">
        <v>200</v>
      </c>
      <c r="F66" s="16">
        <f t="shared" si="4"/>
        <v>3500</v>
      </c>
      <c r="G66" s="15"/>
      <c r="H66" s="16">
        <f t="shared" si="1"/>
        <v>0</v>
      </c>
      <c r="I66" s="17"/>
      <c r="J66" s="16">
        <f t="shared" si="98"/>
        <v>0</v>
      </c>
      <c r="K66" s="15">
        <f t="shared" si="3"/>
        <v>200</v>
      </c>
      <c r="L66" s="16">
        <f t="shared" si="3"/>
        <v>3500</v>
      </c>
    </row>
    <row r="67" spans="1:12" ht="27" customHeight="1" x14ac:dyDescent="0.25">
      <c r="A67" s="12">
        <v>58</v>
      </c>
      <c r="B67" s="13" t="s">
        <v>63</v>
      </c>
      <c r="C67" s="12" t="s">
        <v>10</v>
      </c>
      <c r="D67" s="14">
        <v>7.96</v>
      </c>
      <c r="E67" s="15">
        <v>330</v>
      </c>
      <c r="F67" s="16">
        <f t="shared" si="4"/>
        <v>2626.8</v>
      </c>
      <c r="G67" s="15"/>
      <c r="H67" s="16">
        <f t="shared" si="1"/>
        <v>0</v>
      </c>
      <c r="I67" s="17"/>
      <c r="J67" s="16">
        <f t="shared" si="98"/>
        <v>0</v>
      </c>
      <c r="K67" s="15">
        <f t="shared" ref="K67" si="103">E67+G67-I67</f>
        <v>330</v>
      </c>
      <c r="L67" s="16">
        <f t="shared" ref="L67" si="104">F67+H67-J67</f>
        <v>2626.8</v>
      </c>
    </row>
    <row r="68" spans="1:12" ht="40.5" customHeight="1" x14ac:dyDescent="0.25">
      <c r="A68" s="12">
        <v>59</v>
      </c>
      <c r="B68" s="13" t="s">
        <v>46</v>
      </c>
      <c r="C68" s="12" t="s">
        <v>10</v>
      </c>
      <c r="D68" s="14">
        <v>22.8</v>
      </c>
      <c r="E68" s="15">
        <v>130</v>
      </c>
      <c r="F68" s="16">
        <f t="shared" si="4"/>
        <v>2964</v>
      </c>
      <c r="G68" s="15"/>
      <c r="H68" s="16">
        <f t="shared" si="1"/>
        <v>0</v>
      </c>
      <c r="I68" s="17"/>
      <c r="J68" s="16">
        <f t="shared" si="98"/>
        <v>0</v>
      </c>
      <c r="K68" s="15">
        <f t="shared" si="3"/>
        <v>130</v>
      </c>
      <c r="L68" s="16">
        <f t="shared" si="3"/>
        <v>2964</v>
      </c>
    </row>
    <row r="69" spans="1:12" ht="15" customHeight="1" x14ac:dyDescent="0.25">
      <c r="A69" s="12">
        <v>60</v>
      </c>
      <c r="B69" s="13" t="s">
        <v>19</v>
      </c>
      <c r="C69" s="12" t="s">
        <v>10</v>
      </c>
      <c r="D69" s="14">
        <v>33.049999999999997</v>
      </c>
      <c r="E69" s="15">
        <v>160</v>
      </c>
      <c r="F69" s="16">
        <f t="shared" si="4"/>
        <v>5288</v>
      </c>
      <c r="G69" s="15"/>
      <c r="H69" s="16">
        <f t="shared" si="1"/>
        <v>0</v>
      </c>
      <c r="I69" s="17">
        <v>30</v>
      </c>
      <c r="J69" s="16">
        <f t="shared" si="98"/>
        <v>991.49999999999989</v>
      </c>
      <c r="K69" s="15">
        <f t="shared" ref="K69" si="105">E69+G69-I69</f>
        <v>130</v>
      </c>
      <c r="L69" s="16">
        <f t="shared" ref="L69" si="106">F69+H69-J69</f>
        <v>4296.5</v>
      </c>
    </row>
    <row r="70" spans="1:12" ht="14.25" customHeight="1" x14ac:dyDescent="0.25">
      <c r="A70" s="12">
        <v>61</v>
      </c>
      <c r="B70" s="13" t="s">
        <v>19</v>
      </c>
      <c r="C70" s="12" t="s">
        <v>10</v>
      </c>
      <c r="D70" s="14">
        <v>46</v>
      </c>
      <c r="E70" s="15">
        <v>115</v>
      </c>
      <c r="F70" s="16">
        <f t="shared" si="4"/>
        <v>5290</v>
      </c>
      <c r="G70" s="15"/>
      <c r="H70" s="16">
        <f t="shared" si="1"/>
        <v>0</v>
      </c>
      <c r="I70" s="17"/>
      <c r="J70" s="16">
        <f t="shared" ref="J70:J80" si="107">I70*D70</f>
        <v>0</v>
      </c>
      <c r="K70" s="15">
        <f t="shared" si="3"/>
        <v>115</v>
      </c>
      <c r="L70" s="16">
        <f t="shared" si="3"/>
        <v>5290</v>
      </c>
    </row>
    <row r="71" spans="1:12" ht="14.25" customHeight="1" x14ac:dyDescent="0.25">
      <c r="A71" s="12">
        <v>62</v>
      </c>
      <c r="B71" s="13" t="s">
        <v>69</v>
      </c>
      <c r="C71" s="12" t="s">
        <v>10</v>
      </c>
      <c r="D71" s="14">
        <v>47.71</v>
      </c>
      <c r="E71" s="15">
        <v>180</v>
      </c>
      <c r="F71" s="16">
        <f t="shared" si="4"/>
        <v>8587.7999999999993</v>
      </c>
      <c r="G71" s="15"/>
      <c r="H71" s="16">
        <f t="shared" si="1"/>
        <v>0</v>
      </c>
      <c r="I71" s="17"/>
      <c r="J71" s="16">
        <f t="shared" ref="J71" si="108">I71*D71</f>
        <v>0</v>
      </c>
      <c r="K71" s="15">
        <f t="shared" ref="K71" si="109">E71+G71-I71</f>
        <v>180</v>
      </c>
      <c r="L71" s="16">
        <f t="shared" ref="L71" si="110">F71+H71-J71</f>
        <v>8587.7999999999993</v>
      </c>
    </row>
    <row r="72" spans="1:12" ht="13.5" customHeight="1" x14ac:dyDescent="0.25">
      <c r="A72" s="12">
        <v>63</v>
      </c>
      <c r="B72" s="13" t="s">
        <v>48</v>
      </c>
      <c r="C72" s="12" t="s">
        <v>10</v>
      </c>
      <c r="D72" s="14">
        <v>16</v>
      </c>
      <c r="E72" s="15">
        <v>915</v>
      </c>
      <c r="F72" s="16">
        <f t="shared" si="4"/>
        <v>14640</v>
      </c>
      <c r="G72" s="15"/>
      <c r="H72" s="16">
        <f t="shared" si="1"/>
        <v>0</v>
      </c>
      <c r="I72" s="17"/>
      <c r="J72" s="16">
        <f t="shared" si="107"/>
        <v>0</v>
      </c>
      <c r="K72" s="15">
        <f t="shared" ref="K72:L115" si="111">E72+G72-I72</f>
        <v>915</v>
      </c>
      <c r="L72" s="16">
        <f t="shared" si="111"/>
        <v>14640</v>
      </c>
    </row>
    <row r="73" spans="1:12" ht="13.5" customHeight="1" x14ac:dyDescent="0.25">
      <c r="A73" s="12">
        <v>64</v>
      </c>
      <c r="B73" s="13" t="s">
        <v>45</v>
      </c>
      <c r="C73" s="12" t="s">
        <v>10</v>
      </c>
      <c r="D73" s="14">
        <v>281.2</v>
      </c>
      <c r="E73" s="15">
        <v>22</v>
      </c>
      <c r="F73" s="16">
        <f t="shared" ref="F73" si="112">E73*D73</f>
        <v>6186.4</v>
      </c>
      <c r="G73" s="15"/>
      <c r="H73" s="16">
        <f t="shared" si="1"/>
        <v>0</v>
      </c>
      <c r="I73" s="17"/>
      <c r="J73" s="16">
        <f t="shared" si="107"/>
        <v>0</v>
      </c>
      <c r="K73" s="15">
        <f t="shared" si="111"/>
        <v>22</v>
      </c>
      <c r="L73" s="16">
        <f t="shared" si="111"/>
        <v>6186.4</v>
      </c>
    </row>
    <row r="74" spans="1:12" ht="29.25" customHeight="1" x14ac:dyDescent="0.25">
      <c r="A74" s="12">
        <v>65</v>
      </c>
      <c r="B74" s="13" t="s">
        <v>47</v>
      </c>
      <c r="C74" s="12" t="s">
        <v>10</v>
      </c>
      <c r="D74" s="14">
        <v>37.1</v>
      </c>
      <c r="E74" s="15">
        <v>1050</v>
      </c>
      <c r="F74" s="16">
        <f t="shared" si="4"/>
        <v>38955</v>
      </c>
      <c r="G74" s="15"/>
      <c r="H74" s="16">
        <f t="shared" si="1"/>
        <v>0</v>
      </c>
      <c r="I74" s="17">
        <v>60</v>
      </c>
      <c r="J74" s="16">
        <f t="shared" si="107"/>
        <v>2226</v>
      </c>
      <c r="K74" s="15">
        <f t="shared" si="111"/>
        <v>990</v>
      </c>
      <c r="L74" s="16">
        <f t="shared" si="111"/>
        <v>36729</v>
      </c>
    </row>
    <row r="75" spans="1:12" ht="22.5" customHeight="1" x14ac:dyDescent="0.25">
      <c r="A75" s="12">
        <v>66</v>
      </c>
      <c r="B75" s="13" t="s">
        <v>66</v>
      </c>
      <c r="C75" s="12" t="s">
        <v>10</v>
      </c>
      <c r="D75" s="14">
        <v>58.1</v>
      </c>
      <c r="E75" s="15">
        <v>100</v>
      </c>
      <c r="F75" s="16">
        <f t="shared" si="4"/>
        <v>5810</v>
      </c>
      <c r="G75" s="15"/>
      <c r="H75" s="16">
        <f t="shared" si="1"/>
        <v>0</v>
      </c>
      <c r="I75" s="17"/>
      <c r="J75" s="16">
        <f t="shared" si="107"/>
        <v>0</v>
      </c>
      <c r="K75" s="15">
        <f t="shared" ref="K75" si="113">E75+G75-I75</f>
        <v>100</v>
      </c>
      <c r="L75" s="16">
        <f t="shared" ref="L75" si="114">F75+H75-J75</f>
        <v>5810</v>
      </c>
    </row>
    <row r="76" spans="1:12" ht="29.25" customHeight="1" x14ac:dyDescent="0.25">
      <c r="A76" s="12">
        <v>67</v>
      </c>
      <c r="B76" s="13" t="s">
        <v>54</v>
      </c>
      <c r="C76" s="12" t="s">
        <v>10</v>
      </c>
      <c r="D76" s="14">
        <v>37.74</v>
      </c>
      <c r="E76" s="15">
        <v>250</v>
      </c>
      <c r="F76" s="16">
        <f t="shared" si="4"/>
        <v>9435</v>
      </c>
      <c r="G76" s="15"/>
      <c r="H76" s="16">
        <f t="shared" si="1"/>
        <v>0</v>
      </c>
      <c r="I76" s="17"/>
      <c r="J76" s="16">
        <f t="shared" si="107"/>
        <v>0</v>
      </c>
      <c r="K76" s="15">
        <f t="shared" ref="K76" si="115">E76+G76-I76</f>
        <v>250</v>
      </c>
      <c r="L76" s="16">
        <f t="shared" ref="L76" si="116">F76+H76-J76</f>
        <v>9435</v>
      </c>
    </row>
    <row r="77" spans="1:12" ht="17.25" customHeight="1" x14ac:dyDescent="0.25">
      <c r="A77" s="12">
        <v>68</v>
      </c>
      <c r="B77" s="13" t="s">
        <v>75</v>
      </c>
      <c r="C77" s="12" t="s">
        <v>10</v>
      </c>
      <c r="D77" s="14">
        <v>1.32</v>
      </c>
      <c r="E77" s="15">
        <v>0</v>
      </c>
      <c r="F77" s="16">
        <f t="shared" si="4"/>
        <v>0</v>
      </c>
      <c r="G77" s="15"/>
      <c r="H77" s="16">
        <f t="shared" si="1"/>
        <v>0</v>
      </c>
      <c r="I77" s="17"/>
      <c r="J77" s="16">
        <f t="shared" ref="J77:J78" si="117">I77*D77</f>
        <v>0</v>
      </c>
      <c r="K77" s="15">
        <f t="shared" ref="K77" si="118">E77+G77-I77</f>
        <v>0</v>
      </c>
      <c r="L77" s="16">
        <f t="shared" ref="L77" si="119">F77+H77-J77</f>
        <v>0</v>
      </c>
    </row>
    <row r="78" spans="1:12" ht="17.25" customHeight="1" x14ac:dyDescent="0.25">
      <c r="A78" s="12">
        <v>69</v>
      </c>
      <c r="B78" s="13" t="s">
        <v>85</v>
      </c>
      <c r="C78" s="12" t="s">
        <v>10</v>
      </c>
      <c r="D78" s="14">
        <v>0.41</v>
      </c>
      <c r="E78" s="15">
        <v>5400</v>
      </c>
      <c r="F78" s="16">
        <f t="shared" si="4"/>
        <v>2214</v>
      </c>
      <c r="G78" s="15"/>
      <c r="H78" s="16">
        <f t="shared" si="1"/>
        <v>0</v>
      </c>
      <c r="I78" s="17">
        <v>1000</v>
      </c>
      <c r="J78" s="16">
        <f t="shared" si="117"/>
        <v>410</v>
      </c>
      <c r="K78" s="15">
        <f t="shared" ref="K78" si="120">E78+G78-I78</f>
        <v>4400</v>
      </c>
      <c r="L78" s="16">
        <f t="shared" ref="L78" si="121">F78+H78-J78</f>
        <v>1804</v>
      </c>
    </row>
    <row r="79" spans="1:12" ht="35.25" customHeight="1" x14ac:dyDescent="0.25">
      <c r="A79" s="12">
        <v>70</v>
      </c>
      <c r="B79" s="13" t="s">
        <v>31</v>
      </c>
      <c r="C79" s="12" t="s">
        <v>10</v>
      </c>
      <c r="D79" s="14">
        <v>1.31</v>
      </c>
      <c r="E79" s="15">
        <v>3900</v>
      </c>
      <c r="F79" s="16">
        <f t="shared" si="4"/>
        <v>5109</v>
      </c>
      <c r="G79" s="15"/>
      <c r="H79" s="16">
        <f t="shared" si="1"/>
        <v>0</v>
      </c>
      <c r="I79" s="17">
        <v>500</v>
      </c>
      <c r="J79" s="16">
        <f t="shared" si="107"/>
        <v>655</v>
      </c>
      <c r="K79" s="15">
        <f t="shared" si="111"/>
        <v>3400</v>
      </c>
      <c r="L79" s="16">
        <f t="shared" si="111"/>
        <v>4454</v>
      </c>
    </row>
    <row r="80" spans="1:12" ht="35.25" customHeight="1" x14ac:dyDescent="0.25">
      <c r="A80" s="12">
        <v>71</v>
      </c>
      <c r="B80" s="13" t="s">
        <v>65</v>
      </c>
      <c r="C80" s="12" t="s">
        <v>10</v>
      </c>
      <c r="D80" s="14">
        <v>148.19999999999999</v>
      </c>
      <c r="E80" s="15">
        <v>250</v>
      </c>
      <c r="F80" s="16">
        <f t="shared" si="4"/>
        <v>37050</v>
      </c>
      <c r="G80" s="15"/>
      <c r="H80" s="16">
        <f t="shared" si="1"/>
        <v>0</v>
      </c>
      <c r="I80" s="17"/>
      <c r="J80" s="16">
        <f t="shared" si="107"/>
        <v>0</v>
      </c>
      <c r="K80" s="15">
        <f t="shared" ref="K80" si="122">E80+G80-I80</f>
        <v>250</v>
      </c>
      <c r="L80" s="16">
        <f t="shared" ref="L80" si="123">F80+H80-J80</f>
        <v>37050</v>
      </c>
    </row>
    <row r="81" spans="1:12" ht="39" customHeight="1" x14ac:dyDescent="0.25">
      <c r="A81" s="12">
        <v>72</v>
      </c>
      <c r="B81" s="13" t="s">
        <v>64</v>
      </c>
      <c r="C81" s="12" t="s">
        <v>10</v>
      </c>
      <c r="D81" s="14">
        <v>98.97</v>
      </c>
      <c r="E81" s="15">
        <v>290</v>
      </c>
      <c r="F81" s="16">
        <f t="shared" si="4"/>
        <v>28701.3</v>
      </c>
      <c r="G81" s="15"/>
      <c r="H81" s="16">
        <f t="shared" si="1"/>
        <v>0</v>
      </c>
      <c r="I81" s="17"/>
      <c r="J81" s="16">
        <f t="shared" ref="J81" si="124">I81*D81</f>
        <v>0</v>
      </c>
      <c r="K81" s="15">
        <f t="shared" ref="K81" si="125">E81+G81-I81</f>
        <v>290</v>
      </c>
      <c r="L81" s="16">
        <f t="shared" ref="L81" si="126">F81+H81-J81</f>
        <v>28701.3</v>
      </c>
    </row>
    <row r="82" spans="1:12" ht="39.75" customHeight="1" x14ac:dyDescent="0.25">
      <c r="A82" s="12">
        <v>73</v>
      </c>
      <c r="B82" s="13" t="s">
        <v>83</v>
      </c>
      <c r="C82" s="12" t="s">
        <v>10</v>
      </c>
      <c r="D82" s="14">
        <v>55</v>
      </c>
      <c r="E82" s="15">
        <v>500</v>
      </c>
      <c r="F82" s="16">
        <f t="shared" si="4"/>
        <v>27500</v>
      </c>
      <c r="G82" s="15"/>
      <c r="H82" s="16">
        <f t="shared" si="1"/>
        <v>0</v>
      </c>
      <c r="I82" s="17">
        <v>100</v>
      </c>
      <c r="J82" s="16">
        <f t="shared" ref="J82" si="127">I82*D82</f>
        <v>5500</v>
      </c>
      <c r="K82" s="15">
        <f t="shared" ref="K82" si="128">E82+G82-I82</f>
        <v>400</v>
      </c>
      <c r="L82" s="16">
        <f t="shared" ref="L82" si="129">F82+H82-J82</f>
        <v>22000</v>
      </c>
    </row>
    <row r="83" spans="1:12" ht="18.75" customHeight="1" x14ac:dyDescent="0.25">
      <c r="A83" s="12">
        <v>74</v>
      </c>
      <c r="B83" s="13" t="s">
        <v>92</v>
      </c>
      <c r="C83" s="12" t="s">
        <v>10</v>
      </c>
      <c r="D83" s="14">
        <v>650.03</v>
      </c>
      <c r="E83" s="15">
        <v>3</v>
      </c>
      <c r="F83" s="16">
        <f t="shared" si="4"/>
        <v>1950.09</v>
      </c>
      <c r="G83" s="15"/>
      <c r="H83" s="16">
        <f t="shared" si="1"/>
        <v>0</v>
      </c>
      <c r="I83" s="17"/>
      <c r="J83" s="16">
        <f t="shared" ref="J83:J85" si="130">I83*D83</f>
        <v>0</v>
      </c>
      <c r="K83" s="15">
        <f t="shared" ref="K83:K85" si="131">E83+G83-I83</f>
        <v>3</v>
      </c>
      <c r="L83" s="16">
        <f t="shared" ref="L83:L85" si="132">F83+H83-J83</f>
        <v>1950.09</v>
      </c>
    </row>
    <row r="84" spans="1:12" ht="15.75" customHeight="1" x14ac:dyDescent="0.25">
      <c r="A84" s="12">
        <v>75</v>
      </c>
      <c r="B84" s="13" t="s">
        <v>93</v>
      </c>
      <c r="C84" s="12" t="s">
        <v>10</v>
      </c>
      <c r="D84" s="14">
        <v>567.1</v>
      </c>
      <c r="E84" s="15">
        <v>20</v>
      </c>
      <c r="F84" s="16">
        <f t="shared" si="4"/>
        <v>11342</v>
      </c>
      <c r="G84" s="15"/>
      <c r="H84" s="16">
        <f t="shared" si="1"/>
        <v>0</v>
      </c>
      <c r="I84" s="17"/>
      <c r="J84" s="16">
        <f t="shared" si="130"/>
        <v>0</v>
      </c>
      <c r="K84" s="15">
        <f t="shared" si="131"/>
        <v>20</v>
      </c>
      <c r="L84" s="16">
        <f t="shared" si="132"/>
        <v>11342</v>
      </c>
    </row>
    <row r="85" spans="1:12" ht="18.75" customHeight="1" x14ac:dyDescent="0.25">
      <c r="A85" s="12">
        <v>76</v>
      </c>
      <c r="B85" s="13" t="s">
        <v>94</v>
      </c>
      <c r="C85" s="12" t="s">
        <v>10</v>
      </c>
      <c r="D85" s="14">
        <v>878.58</v>
      </c>
      <c r="E85" s="15">
        <v>8</v>
      </c>
      <c r="F85" s="16">
        <f t="shared" si="4"/>
        <v>7028.64</v>
      </c>
      <c r="G85" s="15"/>
      <c r="H85" s="16">
        <f t="shared" si="1"/>
        <v>0</v>
      </c>
      <c r="I85" s="17"/>
      <c r="J85" s="16">
        <f t="shared" si="130"/>
        <v>0</v>
      </c>
      <c r="K85" s="15">
        <f t="shared" si="131"/>
        <v>8</v>
      </c>
      <c r="L85" s="16">
        <f t="shared" si="132"/>
        <v>7028.64</v>
      </c>
    </row>
    <row r="86" spans="1:12" ht="13.5" customHeight="1" x14ac:dyDescent="0.25">
      <c r="A86" s="12">
        <v>77</v>
      </c>
      <c r="B86" s="13" t="s">
        <v>29</v>
      </c>
      <c r="C86" s="12" t="s">
        <v>10</v>
      </c>
      <c r="D86" s="14">
        <v>615.89</v>
      </c>
      <c r="E86" s="15">
        <v>3</v>
      </c>
      <c r="F86" s="16">
        <f t="shared" si="4"/>
        <v>1847.67</v>
      </c>
      <c r="G86" s="15"/>
      <c r="H86" s="16">
        <f t="shared" si="1"/>
        <v>0</v>
      </c>
      <c r="I86" s="17"/>
      <c r="J86" s="16">
        <f t="shared" ref="J86:J100" si="133">I86*D86</f>
        <v>0</v>
      </c>
      <c r="K86" s="15">
        <f t="shared" si="111"/>
        <v>3</v>
      </c>
      <c r="L86" s="16">
        <f t="shared" si="111"/>
        <v>1847.67</v>
      </c>
    </row>
    <row r="87" spans="1:12" ht="13.5" customHeight="1" x14ac:dyDescent="0.25">
      <c r="A87" s="12">
        <v>78</v>
      </c>
      <c r="B87" s="13" t="s">
        <v>30</v>
      </c>
      <c r="C87" s="12" t="s">
        <v>10</v>
      </c>
      <c r="D87" s="14">
        <v>4972.18</v>
      </c>
      <c r="E87" s="15">
        <v>2</v>
      </c>
      <c r="F87" s="16">
        <f t="shared" si="4"/>
        <v>9944.36</v>
      </c>
      <c r="G87" s="15"/>
      <c r="H87" s="16">
        <f t="shared" si="1"/>
        <v>0</v>
      </c>
      <c r="I87" s="17"/>
      <c r="J87" s="16">
        <f t="shared" si="133"/>
        <v>0</v>
      </c>
      <c r="K87" s="15">
        <f t="shared" ref="K87:L89" si="134">E87+G87-I87</f>
        <v>2</v>
      </c>
      <c r="L87" s="16">
        <f t="shared" si="134"/>
        <v>9944.36</v>
      </c>
    </row>
    <row r="88" spans="1:12" ht="13.5" customHeight="1" x14ac:dyDescent="0.25">
      <c r="A88" s="12">
        <v>79</v>
      </c>
      <c r="B88" s="13" t="s">
        <v>49</v>
      </c>
      <c r="C88" s="12" t="s">
        <v>10</v>
      </c>
      <c r="D88" s="14">
        <v>1126.4960000000001</v>
      </c>
      <c r="E88" s="15">
        <v>2</v>
      </c>
      <c r="F88" s="16">
        <f t="shared" si="4"/>
        <v>2252.9920000000002</v>
      </c>
      <c r="G88" s="15"/>
      <c r="H88" s="16">
        <f t="shared" si="1"/>
        <v>0</v>
      </c>
      <c r="I88" s="17"/>
      <c r="J88" s="16">
        <f t="shared" si="133"/>
        <v>0</v>
      </c>
      <c r="K88" s="15">
        <f t="shared" si="134"/>
        <v>2</v>
      </c>
      <c r="L88" s="16">
        <f t="shared" si="134"/>
        <v>2252.9920000000002</v>
      </c>
    </row>
    <row r="89" spans="1:12" ht="13.5" customHeight="1" x14ac:dyDescent="0.25">
      <c r="A89" s="12">
        <v>80</v>
      </c>
      <c r="B89" s="13" t="s">
        <v>50</v>
      </c>
      <c r="C89" s="12" t="s">
        <v>10</v>
      </c>
      <c r="D89" s="14">
        <v>585.61</v>
      </c>
      <c r="E89" s="15">
        <v>4</v>
      </c>
      <c r="F89" s="16">
        <f t="shared" si="4"/>
        <v>2342.44</v>
      </c>
      <c r="G89" s="15"/>
      <c r="H89" s="16">
        <f t="shared" si="1"/>
        <v>0</v>
      </c>
      <c r="I89" s="17">
        <v>1</v>
      </c>
      <c r="J89" s="16">
        <f t="shared" si="133"/>
        <v>585.61</v>
      </c>
      <c r="K89" s="15">
        <f t="shared" si="134"/>
        <v>3</v>
      </c>
      <c r="L89" s="16">
        <f t="shared" si="134"/>
        <v>1756.83</v>
      </c>
    </row>
    <row r="90" spans="1:12" ht="24" customHeight="1" x14ac:dyDescent="0.25">
      <c r="A90" s="12">
        <v>81</v>
      </c>
      <c r="B90" s="13" t="s">
        <v>89</v>
      </c>
      <c r="C90" s="12" t="s">
        <v>10</v>
      </c>
      <c r="D90" s="14">
        <v>475.29</v>
      </c>
      <c r="E90" s="15">
        <v>15</v>
      </c>
      <c r="F90" s="16">
        <f t="shared" si="4"/>
        <v>7129.35</v>
      </c>
      <c r="G90" s="15"/>
      <c r="H90" s="16">
        <f t="shared" si="1"/>
        <v>0</v>
      </c>
      <c r="I90" s="17"/>
      <c r="J90" s="16">
        <f t="shared" si="133"/>
        <v>0</v>
      </c>
      <c r="K90" s="15">
        <f t="shared" ref="K90" si="135">E90+G90-I90</f>
        <v>15</v>
      </c>
      <c r="L90" s="16">
        <f t="shared" ref="L90" si="136">F90+H90-J90</f>
        <v>7129.35</v>
      </c>
    </row>
    <row r="91" spans="1:12" ht="27.75" customHeight="1" x14ac:dyDescent="0.25">
      <c r="A91" s="12">
        <v>82</v>
      </c>
      <c r="B91" s="13" t="s">
        <v>84</v>
      </c>
      <c r="C91" s="12" t="s">
        <v>10</v>
      </c>
      <c r="D91" s="14">
        <v>16.309999999999999</v>
      </c>
      <c r="E91" s="15">
        <v>810</v>
      </c>
      <c r="F91" s="16">
        <f t="shared" si="4"/>
        <v>13211.099999999999</v>
      </c>
      <c r="G91" s="15"/>
      <c r="H91" s="16">
        <f t="shared" si="1"/>
        <v>0</v>
      </c>
      <c r="I91" s="17">
        <f>60+90+60</f>
        <v>210</v>
      </c>
      <c r="J91" s="16">
        <f t="shared" si="133"/>
        <v>3425.1</v>
      </c>
      <c r="K91" s="15">
        <f t="shared" ref="K91:K94" si="137">E91+G91-I91</f>
        <v>600</v>
      </c>
      <c r="L91" s="16">
        <f t="shared" ref="L91:L94" si="138">F91+H91-J91</f>
        <v>9785.9999999999982</v>
      </c>
    </row>
    <row r="92" spans="1:12" ht="29.25" customHeight="1" x14ac:dyDescent="0.25">
      <c r="A92" s="12">
        <v>83</v>
      </c>
      <c r="B92" s="13" t="s">
        <v>80</v>
      </c>
      <c r="C92" s="12" t="s">
        <v>10</v>
      </c>
      <c r="D92" s="14">
        <v>33.71</v>
      </c>
      <c r="E92" s="15">
        <v>60</v>
      </c>
      <c r="F92" s="16">
        <f t="shared" si="4"/>
        <v>2022.6000000000001</v>
      </c>
      <c r="G92" s="15"/>
      <c r="H92" s="16">
        <f t="shared" si="1"/>
        <v>0</v>
      </c>
      <c r="I92" s="17">
        <v>60</v>
      </c>
      <c r="J92" s="16">
        <f t="shared" si="133"/>
        <v>2022.6000000000001</v>
      </c>
      <c r="K92" s="15">
        <f t="shared" si="137"/>
        <v>0</v>
      </c>
      <c r="L92" s="16">
        <f t="shared" si="138"/>
        <v>0</v>
      </c>
    </row>
    <row r="93" spans="1:12" ht="30" customHeight="1" x14ac:dyDescent="0.25">
      <c r="A93" s="12">
        <v>84</v>
      </c>
      <c r="B93" s="13" t="s">
        <v>81</v>
      </c>
      <c r="C93" s="12" t="s">
        <v>10</v>
      </c>
      <c r="D93" s="14">
        <v>27.16</v>
      </c>
      <c r="E93" s="15">
        <v>200</v>
      </c>
      <c r="F93" s="16">
        <f t="shared" si="4"/>
        <v>5432</v>
      </c>
      <c r="G93" s="15"/>
      <c r="H93" s="16">
        <f t="shared" si="1"/>
        <v>0</v>
      </c>
      <c r="I93" s="17"/>
      <c r="J93" s="16">
        <f t="shared" si="133"/>
        <v>0</v>
      </c>
      <c r="K93" s="15">
        <f t="shared" si="137"/>
        <v>200</v>
      </c>
      <c r="L93" s="16">
        <f t="shared" si="138"/>
        <v>5432</v>
      </c>
    </row>
    <row r="94" spans="1:12" ht="29.25" customHeight="1" x14ac:dyDescent="0.25">
      <c r="A94" s="12">
        <v>85</v>
      </c>
      <c r="B94" s="13" t="s">
        <v>82</v>
      </c>
      <c r="C94" s="12" t="s">
        <v>10</v>
      </c>
      <c r="D94" s="14">
        <v>26.46</v>
      </c>
      <c r="E94" s="15">
        <v>360</v>
      </c>
      <c r="F94" s="16">
        <f t="shared" si="4"/>
        <v>9525.6</v>
      </c>
      <c r="G94" s="15"/>
      <c r="H94" s="16">
        <f t="shared" si="1"/>
        <v>0</v>
      </c>
      <c r="I94" s="17"/>
      <c r="J94" s="16">
        <f t="shared" si="133"/>
        <v>0</v>
      </c>
      <c r="K94" s="15">
        <f t="shared" si="137"/>
        <v>360</v>
      </c>
      <c r="L94" s="16">
        <f t="shared" si="138"/>
        <v>9525.6</v>
      </c>
    </row>
    <row r="95" spans="1:12" ht="41.25" customHeight="1" x14ac:dyDescent="0.25">
      <c r="A95" s="12">
        <v>86</v>
      </c>
      <c r="B95" s="13" t="s">
        <v>73</v>
      </c>
      <c r="C95" s="12" t="s">
        <v>14</v>
      </c>
      <c r="D95" s="14">
        <v>148.30000000000001</v>
      </c>
      <c r="E95" s="15">
        <v>48</v>
      </c>
      <c r="F95" s="16">
        <f t="shared" si="4"/>
        <v>7118.4000000000005</v>
      </c>
      <c r="G95" s="15"/>
      <c r="H95" s="16">
        <f t="shared" si="1"/>
        <v>0</v>
      </c>
      <c r="I95" s="17">
        <v>3</v>
      </c>
      <c r="J95" s="16">
        <f t="shared" si="133"/>
        <v>444.90000000000003</v>
      </c>
      <c r="K95" s="15">
        <f t="shared" ref="K95:K97" si="139">E95+G95-I95</f>
        <v>45</v>
      </c>
      <c r="L95" s="16">
        <f t="shared" ref="L95:L97" si="140">F95+H95-J95</f>
        <v>6673.5000000000009</v>
      </c>
    </row>
    <row r="96" spans="1:12" ht="42" customHeight="1" x14ac:dyDescent="0.25">
      <c r="A96" s="12">
        <v>87</v>
      </c>
      <c r="B96" s="13" t="s">
        <v>74</v>
      </c>
      <c r="C96" s="12" t="s">
        <v>14</v>
      </c>
      <c r="D96" s="14">
        <v>148.30000000000001</v>
      </c>
      <c r="E96" s="15">
        <v>100</v>
      </c>
      <c r="F96" s="16">
        <f t="shared" si="4"/>
        <v>14830.000000000002</v>
      </c>
      <c r="G96" s="15"/>
      <c r="H96" s="16">
        <f t="shared" si="1"/>
        <v>0</v>
      </c>
      <c r="I96" s="17"/>
      <c r="J96" s="16">
        <f t="shared" si="133"/>
        <v>0</v>
      </c>
      <c r="K96" s="15">
        <f t="shared" si="139"/>
        <v>100</v>
      </c>
      <c r="L96" s="16">
        <f t="shared" si="140"/>
        <v>14830.000000000002</v>
      </c>
    </row>
    <row r="97" spans="1:12" ht="19.5" customHeight="1" x14ac:dyDescent="0.25">
      <c r="A97" s="12">
        <v>88</v>
      </c>
      <c r="B97" s="13" t="s">
        <v>88</v>
      </c>
      <c r="C97" s="12" t="s">
        <v>10</v>
      </c>
      <c r="D97" s="14">
        <v>3.61</v>
      </c>
      <c r="E97" s="15">
        <v>6500</v>
      </c>
      <c r="F97" s="16">
        <f t="shared" si="4"/>
        <v>23465</v>
      </c>
      <c r="G97" s="15"/>
      <c r="H97" s="16">
        <f t="shared" si="1"/>
        <v>0</v>
      </c>
      <c r="I97" s="17"/>
      <c r="J97" s="16">
        <f t="shared" si="133"/>
        <v>0</v>
      </c>
      <c r="K97" s="15">
        <f t="shared" si="139"/>
        <v>6500</v>
      </c>
      <c r="L97" s="16">
        <f t="shared" si="140"/>
        <v>23465</v>
      </c>
    </row>
    <row r="98" spans="1:12" ht="27.75" customHeight="1" x14ac:dyDescent="0.25">
      <c r="A98" s="12">
        <v>89</v>
      </c>
      <c r="B98" s="13" t="s">
        <v>97</v>
      </c>
      <c r="C98" s="12" t="s">
        <v>10</v>
      </c>
      <c r="D98" s="14">
        <v>64.5</v>
      </c>
      <c r="E98" s="15">
        <v>200</v>
      </c>
      <c r="F98" s="16">
        <f t="shared" si="4"/>
        <v>12900</v>
      </c>
      <c r="G98" s="15"/>
      <c r="H98" s="16">
        <f t="shared" si="1"/>
        <v>0</v>
      </c>
      <c r="I98" s="17"/>
      <c r="J98" s="16">
        <f t="shared" si="133"/>
        <v>0</v>
      </c>
      <c r="K98" s="15">
        <f t="shared" ref="K98" si="141">E98+G98-I98</f>
        <v>200</v>
      </c>
      <c r="L98" s="16">
        <f t="shared" ref="L98" si="142">F98+H98-J98</f>
        <v>12900</v>
      </c>
    </row>
    <row r="99" spans="1:12" ht="38.25" customHeight="1" x14ac:dyDescent="0.25">
      <c r="A99" s="12">
        <v>90</v>
      </c>
      <c r="B99" s="13" t="s">
        <v>98</v>
      </c>
      <c r="C99" s="12" t="s">
        <v>10</v>
      </c>
      <c r="D99" s="14">
        <v>78.2</v>
      </c>
      <c r="E99" s="15">
        <v>100</v>
      </c>
      <c r="F99" s="16">
        <f t="shared" si="4"/>
        <v>7820</v>
      </c>
      <c r="G99" s="15"/>
      <c r="H99" s="16">
        <f t="shared" si="1"/>
        <v>0</v>
      </c>
      <c r="I99" s="17"/>
      <c r="J99" s="16">
        <f t="shared" si="133"/>
        <v>0</v>
      </c>
      <c r="K99" s="15">
        <f t="shared" ref="K99" si="143">E99+G99-I99</f>
        <v>100</v>
      </c>
      <c r="L99" s="16">
        <f t="shared" ref="L99:L113" si="144">F99+H99-J99</f>
        <v>7820</v>
      </c>
    </row>
    <row r="100" spans="1:12" ht="29.25" customHeight="1" x14ac:dyDescent="0.25">
      <c r="A100" s="12">
        <v>91</v>
      </c>
      <c r="B100" s="13" t="s">
        <v>105</v>
      </c>
      <c r="C100" s="12" t="s">
        <v>10</v>
      </c>
      <c r="D100" s="14">
        <v>944.87</v>
      </c>
      <c r="E100" s="15">
        <v>20</v>
      </c>
      <c r="F100" s="16">
        <f t="shared" si="4"/>
        <v>18897.400000000001</v>
      </c>
      <c r="G100" s="15"/>
      <c r="H100" s="16">
        <f t="shared" si="1"/>
        <v>0</v>
      </c>
      <c r="I100" s="17"/>
      <c r="J100" s="16">
        <f t="shared" si="133"/>
        <v>0</v>
      </c>
      <c r="K100" s="15">
        <f t="shared" ref="K100" si="145">E100+G100-I100</f>
        <v>20</v>
      </c>
      <c r="L100" s="16">
        <f t="shared" ref="L100" si="146">F100+H100-J100</f>
        <v>18897.400000000001</v>
      </c>
    </row>
    <row r="101" spans="1:12" ht="33.75" customHeight="1" x14ac:dyDescent="0.25">
      <c r="A101" s="12">
        <v>92</v>
      </c>
      <c r="B101" s="13" t="s">
        <v>102</v>
      </c>
      <c r="C101" s="12" t="s">
        <v>10</v>
      </c>
      <c r="D101" s="14">
        <v>608.54999999999995</v>
      </c>
      <c r="E101" s="15">
        <v>20</v>
      </c>
      <c r="F101" s="16">
        <f t="shared" si="4"/>
        <v>12171</v>
      </c>
      <c r="G101" s="15"/>
      <c r="H101" s="16">
        <f t="shared" si="1"/>
        <v>0</v>
      </c>
      <c r="I101" s="17"/>
      <c r="J101" s="16">
        <f t="shared" ref="J101" si="147">I101*D101</f>
        <v>0</v>
      </c>
      <c r="K101" s="15">
        <f t="shared" ref="K101" si="148">E101+G101-I101</f>
        <v>20</v>
      </c>
      <c r="L101" s="16">
        <f t="shared" ref="L101" si="149">F101+H101-J101</f>
        <v>12171</v>
      </c>
    </row>
    <row r="102" spans="1:12" ht="25.5" customHeight="1" x14ac:dyDescent="0.25">
      <c r="A102" s="12">
        <v>93</v>
      </c>
      <c r="B102" s="13" t="s">
        <v>79</v>
      </c>
      <c r="C102" s="12" t="s">
        <v>10</v>
      </c>
      <c r="D102" s="23">
        <v>19.88</v>
      </c>
      <c r="E102" s="22">
        <v>960</v>
      </c>
      <c r="F102" s="16">
        <f t="shared" ref="F102:F112" si="150">E102*D102</f>
        <v>19084.8</v>
      </c>
      <c r="G102" s="15"/>
      <c r="H102" s="16">
        <f>G102*D102</f>
        <v>0</v>
      </c>
      <c r="I102" s="17">
        <v>80</v>
      </c>
      <c r="J102" s="16">
        <f t="shared" ref="J102:J109" si="151">I102*D102</f>
        <v>1590.3999999999999</v>
      </c>
      <c r="K102" s="22">
        <f t="shared" ref="K102:L106" si="152">E102+G102-I102</f>
        <v>880</v>
      </c>
      <c r="L102" s="16">
        <f t="shared" si="152"/>
        <v>17494.399999999998</v>
      </c>
    </row>
    <row r="103" spans="1:12" ht="25.5" customHeight="1" x14ac:dyDescent="0.25">
      <c r="A103" s="12">
        <v>94</v>
      </c>
      <c r="B103" s="13" t="s">
        <v>121</v>
      </c>
      <c r="C103" s="12" t="s">
        <v>10</v>
      </c>
      <c r="D103" s="38">
        <v>3650</v>
      </c>
      <c r="E103" s="22"/>
      <c r="F103" s="16">
        <f t="shared" si="150"/>
        <v>0</v>
      </c>
      <c r="G103" s="15">
        <v>30</v>
      </c>
      <c r="H103" s="16">
        <f>G103*D103</f>
        <v>109500</v>
      </c>
      <c r="I103" s="17">
        <v>30</v>
      </c>
      <c r="J103" s="16">
        <f t="shared" ref="J103" si="153">I103*D103</f>
        <v>109500</v>
      </c>
      <c r="K103" s="22">
        <f t="shared" ref="K103" si="154">E103+G103-I103</f>
        <v>0</v>
      </c>
      <c r="L103" s="16">
        <f t="shared" ref="L103" si="155">F103+H103-J103</f>
        <v>0</v>
      </c>
    </row>
    <row r="104" spans="1:12" ht="48.75" customHeight="1" x14ac:dyDescent="0.25">
      <c r="A104" s="12">
        <v>95</v>
      </c>
      <c r="B104" s="13" t="s">
        <v>95</v>
      </c>
      <c r="C104" s="12" t="s">
        <v>35</v>
      </c>
      <c r="D104" s="14">
        <v>5.0199999999999996</v>
      </c>
      <c r="E104" s="22">
        <v>3750</v>
      </c>
      <c r="F104" s="16">
        <f t="shared" si="150"/>
        <v>18825</v>
      </c>
      <c r="G104" s="15">
        <f>2000+3500+2000</f>
        <v>7500</v>
      </c>
      <c r="H104" s="16">
        <f>G104*D104</f>
        <v>37650</v>
      </c>
      <c r="I104" s="17">
        <f>500+200+200+500+500+500+500+200+500+500+500+1000</f>
        <v>5600</v>
      </c>
      <c r="J104" s="16">
        <f t="shared" si="151"/>
        <v>28111.999999999996</v>
      </c>
      <c r="K104" s="22">
        <f t="shared" si="152"/>
        <v>5650</v>
      </c>
      <c r="L104" s="16">
        <f t="shared" si="152"/>
        <v>28363.000000000004</v>
      </c>
    </row>
    <row r="105" spans="1:12" ht="57" customHeight="1" x14ac:dyDescent="0.25">
      <c r="A105" s="12">
        <v>96</v>
      </c>
      <c r="B105" s="13" t="s">
        <v>106</v>
      </c>
      <c r="C105" s="12" t="s">
        <v>35</v>
      </c>
      <c r="D105" s="14">
        <v>17.100000000000001</v>
      </c>
      <c r="E105" s="22">
        <v>1600</v>
      </c>
      <c r="F105" s="16">
        <f t="shared" si="150"/>
        <v>27360.000000000004</v>
      </c>
      <c r="G105" s="15"/>
      <c r="H105" s="16">
        <f t="shared" ref="H105:H106" si="156">G105*D105</f>
        <v>0</v>
      </c>
      <c r="I105" s="17">
        <f>100+100</f>
        <v>200</v>
      </c>
      <c r="J105" s="16">
        <f t="shared" si="151"/>
        <v>3420.0000000000005</v>
      </c>
      <c r="K105" s="22">
        <f t="shared" si="152"/>
        <v>1400</v>
      </c>
      <c r="L105" s="16">
        <f t="shared" si="152"/>
        <v>23940.000000000004</v>
      </c>
    </row>
    <row r="106" spans="1:12" ht="48.75" customHeight="1" x14ac:dyDescent="0.25">
      <c r="A106" s="12">
        <v>97</v>
      </c>
      <c r="B106" s="13" t="s">
        <v>107</v>
      </c>
      <c r="C106" s="12" t="s">
        <v>35</v>
      </c>
      <c r="D106" s="14">
        <v>13.7</v>
      </c>
      <c r="E106" s="22">
        <v>1600</v>
      </c>
      <c r="F106" s="16">
        <f t="shared" si="150"/>
        <v>21920</v>
      </c>
      <c r="G106" s="15"/>
      <c r="H106" s="16">
        <f t="shared" si="156"/>
        <v>0</v>
      </c>
      <c r="I106" s="17">
        <f>100+100+50+50+100+50+50</f>
        <v>500</v>
      </c>
      <c r="J106" s="16">
        <f t="shared" si="151"/>
        <v>6850</v>
      </c>
      <c r="K106" s="22">
        <f t="shared" si="152"/>
        <v>1100</v>
      </c>
      <c r="L106" s="16">
        <f t="shared" si="152"/>
        <v>15070</v>
      </c>
    </row>
    <row r="107" spans="1:12" ht="31.5" customHeight="1" x14ac:dyDescent="0.25">
      <c r="A107" s="12">
        <v>98</v>
      </c>
      <c r="B107" s="13" t="s">
        <v>103</v>
      </c>
      <c r="C107" s="12" t="s">
        <v>10</v>
      </c>
      <c r="D107" s="14">
        <v>4999</v>
      </c>
      <c r="E107" s="22">
        <v>3</v>
      </c>
      <c r="F107" s="16">
        <f t="shared" si="150"/>
        <v>14997</v>
      </c>
      <c r="G107" s="15"/>
      <c r="H107" s="16">
        <f t="shared" ref="H107:H112" si="157">G107*D107</f>
        <v>0</v>
      </c>
      <c r="I107" s="17"/>
      <c r="J107" s="16">
        <f>I107*D107</f>
        <v>0</v>
      </c>
      <c r="K107" s="22">
        <f>E107+G107-I107</f>
        <v>3</v>
      </c>
      <c r="L107" s="16">
        <f>F107+H107-J107</f>
        <v>14997</v>
      </c>
    </row>
    <row r="108" spans="1:12" ht="31.5" customHeight="1" x14ac:dyDescent="0.25">
      <c r="A108" s="12">
        <v>99</v>
      </c>
      <c r="B108" s="13" t="s">
        <v>113</v>
      </c>
      <c r="C108" s="12" t="s">
        <v>10</v>
      </c>
      <c r="D108" s="14">
        <v>5499</v>
      </c>
      <c r="E108" s="22">
        <v>3</v>
      </c>
      <c r="F108" s="16">
        <f t="shared" si="150"/>
        <v>16497</v>
      </c>
      <c r="G108" s="15"/>
      <c r="H108" s="16">
        <f t="shared" si="157"/>
        <v>0</v>
      </c>
      <c r="I108" s="17"/>
      <c r="J108" s="16">
        <f>I108*D108</f>
        <v>0</v>
      </c>
      <c r="K108" s="22">
        <f>E108+G108-I108</f>
        <v>3</v>
      </c>
      <c r="L108" s="16">
        <f>F108+H108-J108</f>
        <v>16497</v>
      </c>
    </row>
    <row r="109" spans="1:12" ht="30" customHeight="1" x14ac:dyDescent="0.25">
      <c r="A109" s="12">
        <v>100</v>
      </c>
      <c r="B109" s="13" t="s">
        <v>104</v>
      </c>
      <c r="C109" s="12" t="s">
        <v>10</v>
      </c>
      <c r="D109" s="14">
        <v>516.5</v>
      </c>
      <c r="E109" s="22">
        <v>20</v>
      </c>
      <c r="F109" s="16">
        <f t="shared" si="150"/>
        <v>10330</v>
      </c>
      <c r="G109" s="15"/>
      <c r="H109" s="16">
        <f t="shared" si="157"/>
        <v>0</v>
      </c>
      <c r="I109" s="17"/>
      <c r="J109" s="16">
        <f t="shared" si="151"/>
        <v>0</v>
      </c>
      <c r="K109" s="22">
        <f t="shared" ref="K109" si="158">E109+G109-I109</f>
        <v>20</v>
      </c>
      <c r="L109" s="16">
        <f t="shared" ref="L109" si="159">F109+H109-J109</f>
        <v>10330</v>
      </c>
    </row>
    <row r="110" spans="1:12" ht="44.25" customHeight="1" x14ac:dyDescent="0.25">
      <c r="A110" s="12">
        <v>101</v>
      </c>
      <c r="B110" s="13" t="s">
        <v>111</v>
      </c>
      <c r="C110" s="12" t="s">
        <v>10</v>
      </c>
      <c r="D110" s="14">
        <v>999</v>
      </c>
      <c r="E110" s="22">
        <v>6</v>
      </c>
      <c r="F110" s="16">
        <f t="shared" si="150"/>
        <v>5994</v>
      </c>
      <c r="G110" s="15"/>
      <c r="H110" s="16">
        <f t="shared" si="157"/>
        <v>0</v>
      </c>
      <c r="I110" s="17"/>
      <c r="J110" s="16">
        <f t="shared" ref="J110:J112" si="160">I110*D110</f>
        <v>0</v>
      </c>
      <c r="K110" s="22">
        <f t="shared" ref="K110:K111" si="161">E110+G110-I110</f>
        <v>6</v>
      </c>
      <c r="L110" s="16">
        <f t="shared" ref="L110:L111" si="162">F110+H110-J110</f>
        <v>5994</v>
      </c>
    </row>
    <row r="111" spans="1:12" ht="30" customHeight="1" x14ac:dyDescent="0.25">
      <c r="A111" s="12">
        <v>102</v>
      </c>
      <c r="B111" s="13" t="s">
        <v>112</v>
      </c>
      <c r="C111" s="12" t="s">
        <v>10</v>
      </c>
      <c r="D111" s="14">
        <v>399.6</v>
      </c>
      <c r="E111" s="22">
        <v>20</v>
      </c>
      <c r="F111" s="16">
        <f t="shared" si="150"/>
        <v>7992</v>
      </c>
      <c r="G111" s="15"/>
      <c r="H111" s="16">
        <f t="shared" si="157"/>
        <v>0</v>
      </c>
      <c r="I111" s="17">
        <v>20</v>
      </c>
      <c r="J111" s="16">
        <f t="shared" si="160"/>
        <v>7992</v>
      </c>
      <c r="K111" s="22">
        <f t="shared" si="161"/>
        <v>0</v>
      </c>
      <c r="L111" s="16">
        <f t="shared" si="162"/>
        <v>0</v>
      </c>
    </row>
    <row r="112" spans="1:12" ht="48" customHeight="1" x14ac:dyDescent="0.25">
      <c r="A112" s="12">
        <v>103</v>
      </c>
      <c r="B112" s="13" t="s">
        <v>118</v>
      </c>
      <c r="C112" s="12" t="s">
        <v>10</v>
      </c>
      <c r="D112" s="14">
        <v>1.26</v>
      </c>
      <c r="E112" s="22"/>
      <c r="F112" s="16">
        <f t="shared" si="150"/>
        <v>0</v>
      </c>
      <c r="G112" s="15">
        <v>600</v>
      </c>
      <c r="H112" s="16">
        <f t="shared" si="157"/>
        <v>756</v>
      </c>
      <c r="I112" s="17">
        <v>500</v>
      </c>
      <c r="J112" s="16">
        <f t="shared" si="160"/>
        <v>630</v>
      </c>
      <c r="K112" s="22">
        <f t="shared" ref="K112" si="163">E112+G112-I112</f>
        <v>100</v>
      </c>
      <c r="L112" s="16">
        <f t="shared" ref="L112" si="164">F112+H112-J112</f>
        <v>126</v>
      </c>
    </row>
    <row r="113" spans="1:12" ht="19.5" customHeight="1" x14ac:dyDescent="0.25">
      <c r="A113" s="12"/>
      <c r="B113" s="24" t="s">
        <v>12</v>
      </c>
      <c r="C113" s="12"/>
      <c r="D113" s="14"/>
      <c r="E113" s="15"/>
      <c r="F113" s="25">
        <f>SUM(F4:F111)</f>
        <v>1436339.5920000004</v>
      </c>
      <c r="G113" s="26"/>
      <c r="H113" s="25">
        <f>SUM(H4:H112)</f>
        <v>248977.7</v>
      </c>
      <c r="I113" s="27"/>
      <c r="J113" s="25">
        <f>SUM(J4:J112)</f>
        <v>229972.41</v>
      </c>
      <c r="K113" s="26"/>
      <c r="L113" s="25">
        <f t="shared" si="144"/>
        <v>1455344.8820000004</v>
      </c>
    </row>
    <row r="114" spans="1:12" ht="19.5" customHeight="1" x14ac:dyDescent="0.25">
      <c r="A114" s="12"/>
      <c r="B114" s="24" t="s">
        <v>96</v>
      </c>
      <c r="C114" s="12"/>
      <c r="D114" s="14"/>
      <c r="E114" s="15"/>
      <c r="F114" s="16"/>
      <c r="G114" s="15"/>
      <c r="H114" s="16"/>
      <c r="I114" s="17"/>
      <c r="J114" s="16"/>
      <c r="K114" s="15"/>
      <c r="L114" s="16"/>
    </row>
    <row r="115" spans="1:12" ht="29.25" customHeight="1" x14ac:dyDescent="0.25">
      <c r="A115" s="12">
        <v>1</v>
      </c>
      <c r="B115" s="13" t="s">
        <v>70</v>
      </c>
      <c r="C115" s="12" t="s">
        <v>10</v>
      </c>
      <c r="D115" s="23">
        <v>5.4569999999999999</v>
      </c>
      <c r="E115" s="15">
        <v>1150</v>
      </c>
      <c r="F115" s="16">
        <f t="shared" si="4"/>
        <v>6275.55</v>
      </c>
      <c r="G115" s="15">
        <v>7500</v>
      </c>
      <c r="H115" s="16">
        <f t="shared" si="1"/>
        <v>40927.5</v>
      </c>
      <c r="I115" s="17">
        <f>500+500+500+100+25</f>
        <v>1625</v>
      </c>
      <c r="J115" s="16">
        <f t="shared" ref="J115" si="165">I115*D115</f>
        <v>8867.625</v>
      </c>
      <c r="K115" s="15">
        <f t="shared" si="111"/>
        <v>7025</v>
      </c>
      <c r="L115" s="16">
        <f t="shared" si="111"/>
        <v>38335.425000000003</v>
      </c>
    </row>
    <row r="116" spans="1:12" ht="29.25" customHeight="1" x14ac:dyDescent="0.25">
      <c r="A116" s="12">
        <v>2</v>
      </c>
      <c r="B116" s="13" t="s">
        <v>78</v>
      </c>
      <c r="C116" s="12" t="s">
        <v>10</v>
      </c>
      <c r="D116" s="23">
        <v>9.0950000000000006</v>
      </c>
      <c r="E116" s="22">
        <v>960</v>
      </c>
      <c r="F116" s="16">
        <f t="shared" si="4"/>
        <v>8731.2000000000007</v>
      </c>
      <c r="G116" s="15">
        <v>800</v>
      </c>
      <c r="H116" s="16">
        <f t="shared" si="1"/>
        <v>7276.0000000000009</v>
      </c>
      <c r="I116" s="17"/>
      <c r="J116" s="16">
        <f t="shared" ref="J116" si="166">I116*D116</f>
        <v>0</v>
      </c>
      <c r="K116" s="15">
        <f t="shared" ref="K116" si="167">E116+G116-I116</f>
        <v>1760</v>
      </c>
      <c r="L116" s="16">
        <f t="shared" ref="L116" si="168">F116+H116-J116</f>
        <v>16007.2</v>
      </c>
    </row>
    <row r="117" spans="1:12" ht="11.25" customHeight="1" x14ac:dyDescent="0.25">
      <c r="A117" s="12"/>
      <c r="B117" s="13"/>
      <c r="C117" s="12"/>
      <c r="D117" s="23"/>
      <c r="E117" s="22"/>
      <c r="F117" s="16"/>
      <c r="G117" s="15"/>
      <c r="H117" s="16"/>
      <c r="I117" s="17"/>
      <c r="J117" s="16"/>
      <c r="K117" s="22"/>
      <c r="L117" s="16"/>
    </row>
    <row r="118" spans="1:12" ht="18.75" customHeight="1" x14ac:dyDescent="0.25">
      <c r="A118" s="12"/>
      <c r="B118" s="24" t="s">
        <v>12</v>
      </c>
      <c r="C118" s="12"/>
      <c r="D118" s="23"/>
      <c r="E118" s="22"/>
      <c r="F118" s="25">
        <f>SUM(F114:F116)</f>
        <v>15006.75</v>
      </c>
      <c r="G118" s="26"/>
      <c r="H118" s="25">
        <f>SUM(H114:H116)</f>
        <v>48203.5</v>
      </c>
      <c r="I118" s="27"/>
      <c r="J118" s="25">
        <f>SUM(J114:J116)</f>
        <v>8867.625</v>
      </c>
      <c r="K118" s="28"/>
      <c r="L118" s="25">
        <f t="shared" ref="L118:L119" si="169">F118+H118-J118</f>
        <v>54342.625</v>
      </c>
    </row>
    <row r="119" spans="1:12" ht="94.5" customHeight="1" x14ac:dyDescent="0.25">
      <c r="A119" s="34">
        <v>1</v>
      </c>
      <c r="B119" s="5" t="s">
        <v>108</v>
      </c>
      <c r="C119" s="12" t="s">
        <v>10</v>
      </c>
      <c r="D119" s="32">
        <v>396.85230000000001</v>
      </c>
      <c r="E119" s="7">
        <v>400</v>
      </c>
      <c r="F119" s="33">
        <f>D119*E119</f>
        <v>158740.92000000001</v>
      </c>
      <c r="G119" s="15"/>
      <c r="H119" s="16">
        <f>G119*D119</f>
        <v>0</v>
      </c>
      <c r="I119" s="15"/>
      <c r="J119" s="33">
        <f>I119*D119</f>
        <v>0</v>
      </c>
      <c r="K119" s="15">
        <f>E119+G119-I119</f>
        <v>400</v>
      </c>
      <c r="L119" s="33">
        <f t="shared" si="169"/>
        <v>158740.92000000001</v>
      </c>
    </row>
    <row r="120" spans="1:12" x14ac:dyDescent="0.25">
      <c r="A120" s="29"/>
      <c r="B120" s="30"/>
      <c r="C120" s="29"/>
      <c r="D120" s="31"/>
      <c r="E120" s="29"/>
      <c r="F120" s="37">
        <f>SUM(F119)</f>
        <v>158740.92000000001</v>
      </c>
      <c r="G120" s="29"/>
      <c r="H120" s="35">
        <f>SUM(H119)</f>
        <v>0</v>
      </c>
      <c r="I120" s="29"/>
      <c r="J120" s="36">
        <f>SUM(J119)</f>
        <v>0</v>
      </c>
      <c r="K120" s="29"/>
      <c r="L120" s="35">
        <f>SUM(L119)</f>
        <v>158740.92000000001</v>
      </c>
    </row>
  </sheetData>
  <mergeCells count="13">
    <mergeCell ref="G1:J1"/>
    <mergeCell ref="G2:H2"/>
    <mergeCell ref="I2:J2"/>
    <mergeCell ref="K1:L1"/>
    <mergeCell ref="F2:F3"/>
    <mergeCell ref="K2:K3"/>
    <mergeCell ref="L2:L3"/>
    <mergeCell ref="B1:B3"/>
    <mergeCell ref="C1:C3"/>
    <mergeCell ref="D1:D3"/>
    <mergeCell ref="A1:A3"/>
    <mergeCell ref="E2:E3"/>
    <mergeCell ref="E1:F1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2026-07-08T12:44:45Z</dcterms:modified>
</cp:coreProperties>
</file>