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8" i="4" l="1"/>
  <c r="H21" i="4" l="1"/>
  <c r="F21" i="4"/>
  <c r="H20" i="4" l="1"/>
  <c r="I4" i="4" l="1"/>
  <c r="I19" i="4" l="1"/>
  <c r="I5" i="4" l="1"/>
  <c r="K17" i="4" l="1"/>
  <c r="F17" i="4"/>
  <c r="H17" i="4"/>
  <c r="J17" i="4"/>
  <c r="L17" i="4" l="1"/>
  <c r="J18" i="4" l="1"/>
  <c r="K18" i="4"/>
  <c r="J16" i="4"/>
  <c r="H18" i="4"/>
  <c r="F18" i="4"/>
  <c r="K13" i="4"/>
  <c r="F13" i="4"/>
  <c r="H13" i="4"/>
  <c r="J13" i="4"/>
  <c r="L18" i="4" l="1"/>
  <c r="L13" i="4"/>
  <c r="J15" i="4" l="1"/>
  <c r="K15" i="4"/>
  <c r="F15" i="4"/>
  <c r="H15" i="4"/>
  <c r="L15" i="4" l="1"/>
  <c r="K14" i="4" l="1"/>
  <c r="F14" i="4"/>
  <c r="H14" i="4"/>
  <c r="J14" i="4"/>
  <c r="L14" i="4" l="1"/>
  <c r="J6" i="4"/>
  <c r="K6" i="4"/>
  <c r="H6" i="4"/>
  <c r="F6" i="4"/>
  <c r="L6" i="4" l="1"/>
  <c r="J4" i="4"/>
  <c r="K4" i="4"/>
  <c r="H4" i="4"/>
  <c r="F4" i="4"/>
  <c r="J10" i="4"/>
  <c r="K10" i="4"/>
  <c r="F10" i="4"/>
  <c r="H10" i="4"/>
  <c r="L10" i="4" l="1"/>
  <c r="L4" i="4"/>
  <c r="J5" i="4" l="1"/>
  <c r="K5" i="4"/>
  <c r="H5" i="4"/>
  <c r="F5" i="4"/>
  <c r="L5" i="4" l="1"/>
  <c r="K19" i="4" l="1"/>
  <c r="F19" i="4"/>
  <c r="H19" i="4"/>
  <c r="J19" i="4"/>
  <c r="L19" i="4" l="1"/>
  <c r="J9" i="4"/>
  <c r="J8" i="4"/>
  <c r="J21" i="4" s="1"/>
  <c r="K8" i="4"/>
  <c r="H8" i="4"/>
  <c r="F8" i="4"/>
  <c r="J12" i="4"/>
  <c r="K16" i="4"/>
  <c r="F16" i="4"/>
  <c r="H16" i="4"/>
  <c r="K11" i="4"/>
  <c r="J11" i="4"/>
  <c r="H11" i="4"/>
  <c r="F11" i="4"/>
  <c r="H9" i="4"/>
  <c r="F9" i="4"/>
  <c r="F12" i="4"/>
  <c r="H12" i="4"/>
  <c r="K40" i="1"/>
  <c r="H40" i="1"/>
  <c r="F40" i="1"/>
  <c r="L40" i="1" s="1"/>
  <c r="K39" i="1"/>
  <c r="H39" i="1"/>
  <c r="F39" i="1"/>
  <c r="K38" i="1"/>
  <c r="H38" i="1"/>
  <c r="F38" i="1"/>
  <c r="L38" i="1" s="1"/>
  <c r="K37" i="1"/>
  <c r="H37" i="1"/>
  <c r="F37" i="1"/>
  <c r="K36" i="1"/>
  <c r="H36" i="1"/>
  <c r="F36" i="1"/>
  <c r="L36" i="1" s="1"/>
  <c r="K35" i="1"/>
  <c r="H35" i="1"/>
  <c r="F35" i="1"/>
  <c r="K34" i="1"/>
  <c r="H34" i="1"/>
  <c r="F34" i="1"/>
  <c r="L34" i="1" s="1"/>
  <c r="K33" i="1"/>
  <c r="H33" i="1"/>
  <c r="F33" i="1"/>
  <c r="K32" i="1"/>
  <c r="H32" i="1"/>
  <c r="F32" i="1"/>
  <c r="L32" i="1" s="1"/>
  <c r="K31" i="1"/>
  <c r="H31" i="1"/>
  <c r="F31" i="1"/>
  <c r="K30" i="1"/>
  <c r="H30" i="1"/>
  <c r="F30" i="1"/>
  <c r="L30" i="1" s="1"/>
  <c r="K29" i="1"/>
  <c r="H29" i="1"/>
  <c r="F29" i="1"/>
  <c r="K28" i="1"/>
  <c r="H28" i="1"/>
  <c r="F28" i="1"/>
  <c r="L28" i="1" s="1"/>
  <c r="K27" i="1"/>
  <c r="H27" i="1"/>
  <c r="F27" i="1"/>
  <c r="K26" i="1"/>
  <c r="H26" i="1"/>
  <c r="F26" i="1"/>
  <c r="L26" i="1" s="1"/>
  <c r="K25" i="1"/>
  <c r="H25" i="1"/>
  <c r="F25" i="1"/>
  <c r="K24" i="1"/>
  <c r="H24" i="1"/>
  <c r="F24" i="1"/>
  <c r="L24" i="1" s="1"/>
  <c r="I5" i="1"/>
  <c r="J5" i="1" s="1"/>
  <c r="G5" i="1"/>
  <c r="H23" i="1"/>
  <c r="H22" i="1"/>
  <c r="H21" i="1"/>
  <c r="H20" i="1"/>
  <c r="H19" i="1"/>
  <c r="H18" i="1"/>
  <c r="L18" i="1" s="1"/>
  <c r="H17" i="1"/>
  <c r="H16" i="1"/>
  <c r="H15" i="1"/>
  <c r="H14" i="1"/>
  <c r="H13" i="1"/>
  <c r="H12" i="1"/>
  <c r="H11" i="1"/>
  <c r="H10" i="1"/>
  <c r="L10" i="1" s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8" i="4"/>
  <c r="L21" i="4" s="1"/>
  <c r="K9" i="4"/>
  <c r="K12" i="4"/>
  <c r="L16" i="4"/>
  <c r="L11" i="4"/>
  <c r="L9" i="4"/>
  <c r="L12" i="4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<sst xmlns="http://schemas.openxmlformats.org/spreadsheetml/2006/main" count="69" uniqueCount="35">
  <si>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</si>
  <si>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</si>
  <si>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</si>
  <si>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</si>
  <si>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</si>
  <si>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</si>
  <si>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</si>
  <si>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</si>
  <si>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</si>
  <si>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</si>
  <si>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</si>
  <si>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</si>
  <si>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</si>
  <si>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</si>
  <si>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>уп</t>
  </si>
  <si>
    <t>Дексметомідин 2,0 №5</t>
  </si>
  <si>
    <t>Рефордез 200,0</t>
  </si>
  <si>
    <t>Реополіглюкін 200,0</t>
  </si>
  <si>
    <t>Гепарин 5,0 №5</t>
  </si>
  <si>
    <t>Маніт 200,0</t>
  </si>
  <si>
    <t>Розчин Рінгера 500,0</t>
  </si>
  <si>
    <t>Новостезин  5,0 №10</t>
  </si>
  <si>
    <t>Глюкоза 5% 200,0</t>
  </si>
  <si>
    <t>Ципрофлоксацин 100,0</t>
  </si>
  <si>
    <t>Розчин Рінгера 200,0</t>
  </si>
  <si>
    <t>Севофлуран 100% 250,0</t>
  </si>
  <si>
    <t>Норадреналіну тартрат Агетан 4,0 №10</t>
  </si>
  <si>
    <t>Пропофол 20,0 №5</t>
  </si>
  <si>
    <t>Пропофол  50,0</t>
  </si>
  <si>
    <t xml:space="preserve">            Загальна сума:</t>
  </si>
  <si>
    <t>Новостезин Спінал Хеві 4,0 №5</t>
  </si>
  <si>
    <t>Залишок на  01.08. 2026р</t>
  </si>
  <si>
    <t>Оборот за серпень місяць</t>
  </si>
  <si>
    <t>Залишок на  01.09.2026р</t>
  </si>
  <si>
    <t>парацетамол 100,0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</si>
</sst>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" xfId="0" applyFont="1" applyBorder="1"/>
    <xf numFmtId="4" fontId="1" fillId="0" borderId="1" xfId="0" applyNumberFormat="1" applyFont="1" applyBorder="1" applyAlignment="1">
      <alignment vertical="center"/>
    </xf>
    <xf numFmtId="1" fontId="1" fillId="0" borderId="2" xfId="0" applyNumberFormat="1" applyFont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/>
    <xf numFmtId="4" fontId="1" fillId="0" borderId="1" xfId="0" applyNumberFormat="1" applyFont="1" applyBorder="1"/>
    <xf numFmtId="0" fontId="1" fillId="0" borderId="2" xfId="0" applyFont="1" applyBorder="1"/>
    <xf numFmtId="4" fontId="2" fillId="0" borderId="1" xfId="0" applyNumberFormat="1" applyFont="1" applyBorder="1"/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4" fontId="2" fillId="0" borderId="7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M8" sqref="M8"/>
    </sheetView>
  </sheetViews>
  <sheetFormatPr defaultRowHeight="15" x14ac:dyDescent="0.25"/>
  <cols>
    <col min="1" max="1" width="6.42578125" customWidth="1"/>
    <col min="2" max="2" width="27" customWidth="1"/>
    <col min="3" max="3" width="6.85546875" customWidth="1"/>
    <col min="4" max="4" width="9.140625" style="7"/>
    <col min="5" max="5" width="10.140625" customWidth="1"/>
    <col min="6" max="6" width="12.28515625" style="7" customWidth="1"/>
    <col min="7" max="7" width="9.5703125" customWidth="1"/>
    <col min="8" max="8" width="11.28515625" style="7" customWidth="1"/>
    <col min="9" max="9" width="10.140625" customWidth="1"/>
    <col min="10" max="10" width="11" style="7" customWidth="1"/>
    <col min="11" max="11" width="10.28515625" customWidth="1"/>
    <col min="12" max="12" width="11.85546875" style="7" customWidth="1"/>
  </cols>
  <sheetData>
    <row r="1" spans="1:12" ht="45" customHeight="1" x14ac:dyDescent="0.25">
      <c r="A1" s="24" t="s">
        <v>8</v>
      </c>
      <c r="B1" s="27" t="s">
        <v>10</v>
      </c>
      <c r="C1" s="38" t="s">
        <v>13</v>
      </c>
      <c r="D1" s="41" t="s">
        <v>11</v>
      </c>
      <c r="E1" s="30" t="s">
        <v>31</v>
      </c>
      <c r="F1" s="31"/>
      <c r="G1" s="34" t="s">
        <v>32</v>
      </c>
      <c r="H1" s="35"/>
      <c r="I1" s="35"/>
      <c r="J1" s="36"/>
      <c r="K1" s="30" t="s">
        <v>33</v>
      </c>
      <c r="L1" s="31"/>
    </row>
    <row r="2" spans="1:12" x14ac:dyDescent="0.25">
      <c r="A2" s="25"/>
      <c r="B2" s="28"/>
      <c r="C2" s="39"/>
      <c r="D2" s="42"/>
      <c r="E2" s="32"/>
      <c r="F2" s="33"/>
      <c r="G2" s="37" t="s">
        <v>2</v>
      </c>
      <c r="H2" s="37"/>
      <c r="I2" s="37" t="s">
        <v>3</v>
      </c>
      <c r="J2" s="37"/>
      <c r="K2" s="32"/>
      <c r="L2" s="33"/>
    </row>
    <row r="3" spans="1:12" ht="24" customHeight="1" thickBot="1" x14ac:dyDescent="0.3">
      <c r="A3" s="26"/>
      <c r="B3" s="29"/>
      <c r="C3" s="40"/>
      <c r="D3" s="43"/>
      <c r="E3" s="10" t="s">
        <v>12</v>
      </c>
      <c r="F3" s="11" t="s">
        <v>5</v>
      </c>
      <c r="G3" s="12" t="s">
        <v>12</v>
      </c>
      <c r="H3" s="13" t="s">
        <v>5</v>
      </c>
      <c r="I3" s="14" t="s">
        <v>12</v>
      </c>
      <c r="J3" s="13" t="s">
        <v>5</v>
      </c>
      <c r="K3" s="15" t="s">
        <v>12</v>
      </c>
      <c r="L3" s="11" t="s">
        <v>5</v>
      </c>
    </row>
    <row r="4" spans="1:12" s="2" customFormat="1" ht="19.5" customHeight="1" x14ac:dyDescent="0.25">
      <c r="A4" s="6">
        <v>1</v>
      </c>
      <c r="B4" s="5" t="s">
        <v>24</v>
      </c>
      <c r="C4" s="6" t="s">
        <v>7</v>
      </c>
      <c r="D4" s="16">
        <v>28.89</v>
      </c>
      <c r="E4" s="17">
        <v>224</v>
      </c>
      <c r="F4" s="18">
        <f t="shared" ref="F4:F19" si="0">E4*D4</f>
        <v>6471.3600000000006</v>
      </c>
      <c r="G4" s="19"/>
      <c r="H4" s="18">
        <f t="shared" ref="H4:H20" si="1">G4*D4</f>
        <v>0</v>
      </c>
      <c r="I4" s="19">
        <f>24+120+48+32</f>
        <v>224</v>
      </c>
      <c r="J4" s="18">
        <f t="shared" ref="J4" si="2">I4*D4</f>
        <v>6471.3600000000006</v>
      </c>
      <c r="K4" s="17">
        <f t="shared" ref="K4" si="3">E4+G4-I4</f>
        <v>0</v>
      </c>
      <c r="L4" s="18">
        <f t="shared" ref="L4" si="4">F4+H4-J4</f>
        <v>0</v>
      </c>
    </row>
    <row r="5" spans="1:12" s="2" customFormat="1" ht="19.5" customHeight="1" x14ac:dyDescent="0.25">
      <c r="A5" s="6">
        <v>2</v>
      </c>
      <c r="B5" s="5" t="s">
        <v>20</v>
      </c>
      <c r="C5" s="6" t="s">
        <v>7</v>
      </c>
      <c r="D5" s="16">
        <v>58.85</v>
      </c>
      <c r="E5" s="17">
        <v>382</v>
      </c>
      <c r="F5" s="18">
        <f t="shared" si="0"/>
        <v>22480.7</v>
      </c>
      <c r="G5" s="19">
        <v>800</v>
      </c>
      <c r="H5" s="18">
        <f t="shared" si="1"/>
        <v>47080</v>
      </c>
      <c r="I5" s="19">
        <f>96+32+80</f>
        <v>208</v>
      </c>
      <c r="J5" s="18">
        <f t="shared" ref="J5" si="5">I5*D5</f>
        <v>12240.800000000001</v>
      </c>
      <c r="K5" s="17">
        <f t="shared" ref="K5" si="6">E5+G5-I5</f>
        <v>974</v>
      </c>
      <c r="L5" s="18">
        <f t="shared" ref="L5" si="7">F5+H5-J5</f>
        <v>57319.899999999994</v>
      </c>
    </row>
    <row r="6" spans="1:12" s="2" customFormat="1" ht="15.75" customHeight="1" x14ac:dyDescent="0.25">
      <c r="A6" s="6">
        <v>3</v>
      </c>
      <c r="B6" s="5" t="s">
        <v>22</v>
      </c>
      <c r="C6" s="6" t="s">
        <v>7</v>
      </c>
      <c r="D6" s="16">
        <v>32.1</v>
      </c>
      <c r="E6" s="17">
        <v>427</v>
      </c>
      <c r="F6" s="18">
        <f t="shared" si="0"/>
        <v>13706.7</v>
      </c>
      <c r="G6" s="19">
        <v>480</v>
      </c>
      <c r="H6" s="18">
        <f t="shared" si="1"/>
        <v>15408</v>
      </c>
      <c r="I6" s="19"/>
      <c r="J6" s="18">
        <f t="shared" ref="J6" si="8">I6*D6</f>
        <v>0</v>
      </c>
      <c r="K6" s="17">
        <f t="shared" ref="K6" si="9">E6+G6-I6</f>
        <v>907</v>
      </c>
      <c r="L6" s="18">
        <f t="shared" ref="L6" si="10">F6+H6-J6</f>
        <v>29114.7</v>
      </c>
    </row>
    <row r="7" spans="1:12" s="2" customFormat="1" ht="15.75" customHeight="1" x14ac:dyDescent="0.25">
      <c r="A7" s="6"/>
      <c r="B7" s="5" t="s">
        <v>19</v>
      </c>
      <c r="C7" s="6" t="s">
        <v>7</v>
      </c>
      <c r="D7" s="16">
        <v>85.6</v>
      </c>
      <c r="E7" s="17"/>
      <c r="F7" s="18"/>
      <c r="G7" s="19">
        <v>240</v>
      </c>
      <c r="H7" s="18">
        <v>20544</v>
      </c>
      <c r="I7" s="19"/>
      <c r="J7" s="18"/>
      <c r="K7" s="17">
        <v>240</v>
      </c>
      <c r="L7" s="18">
        <v>20544</v>
      </c>
    </row>
    <row r="8" spans="1:12" s="2" customFormat="1" ht="17.25" customHeight="1" x14ac:dyDescent="0.25">
      <c r="A8" s="6">
        <v>4</v>
      </c>
      <c r="B8" s="5" t="s">
        <v>19</v>
      </c>
      <c r="C8" s="6" t="s">
        <v>7</v>
      </c>
      <c r="D8" s="16">
        <v>75.97</v>
      </c>
      <c r="E8" s="17">
        <v>239</v>
      </c>
      <c r="F8" s="18">
        <f t="shared" si="0"/>
        <v>18156.829999999998</v>
      </c>
      <c r="G8" s="19"/>
      <c r="H8" s="18">
        <f t="shared" si="1"/>
        <v>0</v>
      </c>
      <c r="I8" s="19">
        <f>24+24+5</f>
        <v>53</v>
      </c>
      <c r="J8" s="18">
        <f t="shared" ref="J8" si="11">I8*D8</f>
        <v>4026.41</v>
      </c>
      <c r="K8" s="17">
        <f t="shared" ref="K8" si="12">E8+G8-I8</f>
        <v>186</v>
      </c>
      <c r="L8" s="18">
        <f t="shared" ref="L8" si="13">F8+H8-J8</f>
        <v>14130.419999999998</v>
      </c>
    </row>
    <row r="9" spans="1:12" s="2" customFormat="1" ht="17.25" customHeight="1" x14ac:dyDescent="0.25">
      <c r="A9" s="6">
        <v>5</v>
      </c>
      <c r="B9" s="5" t="s">
        <v>17</v>
      </c>
      <c r="C9" s="6" t="s">
        <v>7</v>
      </c>
      <c r="D9" s="16">
        <v>267.5</v>
      </c>
      <c r="E9" s="17">
        <v>313</v>
      </c>
      <c r="F9" s="18">
        <f t="shared" ref="F9:F11" si="14">E9*D9</f>
        <v>83727.5</v>
      </c>
      <c r="G9" s="19"/>
      <c r="H9" s="18">
        <f t="shared" ref="H9:H11" si="15">G9*D9</f>
        <v>0</v>
      </c>
      <c r="I9" s="19"/>
      <c r="J9" s="18">
        <f t="shared" ref="J9:J11" si="16">I9*D9</f>
        <v>0</v>
      </c>
      <c r="K9" s="17">
        <f t="shared" ref="K9:K11" si="17">E9+G9-I9</f>
        <v>313</v>
      </c>
      <c r="L9" s="18">
        <f t="shared" ref="L9:L11" si="18">F9+H9-J9</f>
        <v>83727.5</v>
      </c>
    </row>
    <row r="10" spans="1:12" s="2" customFormat="1" ht="17.25" customHeight="1" x14ac:dyDescent="0.25">
      <c r="A10" s="6">
        <v>6</v>
      </c>
      <c r="B10" s="5" t="s">
        <v>23</v>
      </c>
      <c r="C10" s="6" t="s">
        <v>7</v>
      </c>
      <c r="D10" s="16">
        <v>52.43</v>
      </c>
      <c r="E10" s="17">
        <v>0</v>
      </c>
      <c r="F10" s="18">
        <f t="shared" si="14"/>
        <v>0</v>
      </c>
      <c r="G10" s="19"/>
      <c r="H10" s="18">
        <f t="shared" si="15"/>
        <v>0</v>
      </c>
      <c r="I10" s="19"/>
      <c r="J10" s="18">
        <f t="shared" ref="J10" si="19">I10*D10</f>
        <v>0</v>
      </c>
      <c r="K10" s="17">
        <f t="shared" ref="K10" si="20">E10+G10-I10</f>
        <v>0</v>
      </c>
      <c r="L10" s="18">
        <f t="shared" ref="L10" si="21">F10+H10-J10</f>
        <v>0</v>
      </c>
    </row>
    <row r="11" spans="1:12" s="2" customFormat="1" ht="17.25" customHeight="1" x14ac:dyDescent="0.25">
      <c r="A11" s="6">
        <v>7</v>
      </c>
      <c r="B11" s="5" t="s">
        <v>16</v>
      </c>
      <c r="C11" s="6" t="s">
        <v>7</v>
      </c>
      <c r="D11" s="16">
        <v>147.66</v>
      </c>
      <c r="E11" s="17">
        <v>110</v>
      </c>
      <c r="F11" s="18">
        <f t="shared" si="14"/>
        <v>16242.6</v>
      </c>
      <c r="G11" s="19"/>
      <c r="H11" s="18">
        <f t="shared" si="15"/>
        <v>0</v>
      </c>
      <c r="I11" s="19"/>
      <c r="J11" s="18">
        <f t="shared" si="16"/>
        <v>0</v>
      </c>
      <c r="K11" s="17">
        <f t="shared" si="17"/>
        <v>110</v>
      </c>
      <c r="L11" s="18">
        <f t="shared" si="18"/>
        <v>16242.6</v>
      </c>
    </row>
    <row r="12" spans="1:12" s="2" customFormat="1" ht="18" customHeight="1" x14ac:dyDescent="0.25">
      <c r="A12" s="6">
        <v>8</v>
      </c>
      <c r="B12" s="5" t="s">
        <v>15</v>
      </c>
      <c r="C12" s="6" t="s">
        <v>14</v>
      </c>
      <c r="D12" s="16">
        <v>750.26</v>
      </c>
      <c r="E12" s="17">
        <v>21</v>
      </c>
      <c r="F12" s="18">
        <f t="shared" si="0"/>
        <v>15755.46</v>
      </c>
      <c r="G12" s="19"/>
      <c r="H12" s="18">
        <f t="shared" si="1"/>
        <v>0</v>
      </c>
      <c r="I12" s="19"/>
      <c r="J12" s="18">
        <f t="shared" ref="J12:J13" si="22">I12*D12</f>
        <v>0</v>
      </c>
      <c r="K12" s="17">
        <f t="shared" ref="K12" si="23">E12+G12-I12</f>
        <v>21</v>
      </c>
      <c r="L12" s="18">
        <f t="shared" ref="L12" si="24">F12+H12-J12</f>
        <v>15755.46</v>
      </c>
    </row>
    <row r="13" spans="1:12" s="2" customFormat="1" ht="18" customHeight="1" x14ac:dyDescent="0.25">
      <c r="A13" s="6">
        <v>9</v>
      </c>
      <c r="B13" s="5" t="s">
        <v>27</v>
      </c>
      <c r="C13" s="6" t="s">
        <v>14</v>
      </c>
      <c r="D13" s="16">
        <v>321</v>
      </c>
      <c r="E13" s="17">
        <v>0</v>
      </c>
      <c r="F13" s="18">
        <f t="shared" si="0"/>
        <v>0</v>
      </c>
      <c r="G13" s="19">
        <v>30</v>
      </c>
      <c r="H13" s="18">
        <f t="shared" si="1"/>
        <v>9630</v>
      </c>
      <c r="I13" s="19"/>
      <c r="J13" s="18">
        <f t="shared" si="22"/>
        <v>0</v>
      </c>
      <c r="K13" s="17">
        <f t="shared" ref="K13" si="25">E13+G13-I13</f>
        <v>30</v>
      </c>
      <c r="L13" s="18">
        <f t="shared" ref="L13" si="26">F13+H13-J13</f>
        <v>9630</v>
      </c>
    </row>
    <row r="14" spans="1:12" s="2" customFormat="1" ht="18.75" customHeight="1" x14ac:dyDescent="0.25">
      <c r="A14" s="6">
        <v>10</v>
      </c>
      <c r="B14" s="5" t="s">
        <v>28</v>
      </c>
      <c r="C14" s="6" t="s">
        <v>7</v>
      </c>
      <c r="D14" s="16">
        <v>185.11</v>
      </c>
      <c r="E14" s="17">
        <v>0</v>
      </c>
      <c r="F14" s="18">
        <f t="shared" si="0"/>
        <v>0</v>
      </c>
      <c r="G14" s="19">
        <v>400</v>
      </c>
      <c r="H14" s="18">
        <f t="shared" si="1"/>
        <v>74044</v>
      </c>
      <c r="I14" s="19"/>
      <c r="J14" s="18">
        <f t="shared" ref="J14" si="27">I14*D14</f>
        <v>0</v>
      </c>
      <c r="K14" s="17">
        <f t="shared" ref="K14" si="28">E14+G14-I14</f>
        <v>400</v>
      </c>
      <c r="L14" s="18">
        <f t="shared" ref="L14" si="29">F14+H14-J14</f>
        <v>74044</v>
      </c>
    </row>
    <row r="15" spans="1:12" s="2" customFormat="1" ht="26.25" customHeight="1" x14ac:dyDescent="0.25">
      <c r="A15" s="6">
        <v>11</v>
      </c>
      <c r="B15" s="5" t="s">
        <v>25</v>
      </c>
      <c r="C15" s="6" t="s">
        <v>7</v>
      </c>
      <c r="D15" s="16">
        <v>3424</v>
      </c>
      <c r="E15" s="17">
        <v>18</v>
      </c>
      <c r="F15" s="18">
        <f t="shared" si="0"/>
        <v>61632</v>
      </c>
      <c r="G15" s="19"/>
      <c r="H15" s="18">
        <f t="shared" si="1"/>
        <v>0</v>
      </c>
      <c r="I15" s="19"/>
      <c r="J15" s="18">
        <f t="shared" ref="J15" si="30">I15*D15</f>
        <v>0</v>
      </c>
      <c r="K15" s="17">
        <f t="shared" ref="K15" si="31">E15+G15-I15</f>
        <v>18</v>
      </c>
      <c r="L15" s="18">
        <f t="shared" ref="L15" si="32">F15+H15-J15</f>
        <v>61632</v>
      </c>
    </row>
    <row r="16" spans="1:12" s="2" customFormat="1" ht="21" customHeight="1" x14ac:dyDescent="0.25">
      <c r="A16" s="6">
        <v>12</v>
      </c>
      <c r="B16" s="5" t="s">
        <v>21</v>
      </c>
      <c r="C16" s="6" t="s">
        <v>14</v>
      </c>
      <c r="D16" s="16">
        <v>187.25</v>
      </c>
      <c r="E16" s="17">
        <v>12</v>
      </c>
      <c r="F16" s="18">
        <f t="shared" si="0"/>
        <v>2247</v>
      </c>
      <c r="G16" s="19"/>
      <c r="H16" s="18">
        <f t="shared" si="1"/>
        <v>0</v>
      </c>
      <c r="I16" s="19"/>
      <c r="J16" s="18">
        <f>I16*D16</f>
        <v>0</v>
      </c>
      <c r="K16" s="17">
        <f t="shared" ref="K16" si="33">E16+G16-I16</f>
        <v>12</v>
      </c>
      <c r="L16" s="18">
        <f t="shared" ref="L16" si="34">F16+H16-J16</f>
        <v>2247</v>
      </c>
    </row>
    <row r="17" spans="1:12" s="2" customFormat="1" ht="30" customHeight="1" x14ac:dyDescent="0.25">
      <c r="A17" s="6">
        <v>13</v>
      </c>
      <c r="B17" s="5" t="s">
        <v>30</v>
      </c>
      <c r="C17" s="6" t="s">
        <v>14</v>
      </c>
      <c r="D17" s="16">
        <v>299.60000000000002</v>
      </c>
      <c r="E17" s="17">
        <v>50</v>
      </c>
      <c r="F17" s="18">
        <f t="shared" si="0"/>
        <v>14980.000000000002</v>
      </c>
      <c r="G17" s="19"/>
      <c r="H17" s="18">
        <f t="shared" si="1"/>
        <v>0</v>
      </c>
      <c r="I17" s="19"/>
      <c r="J17" s="18">
        <f>I17*D17</f>
        <v>0</v>
      </c>
      <c r="K17" s="17">
        <f t="shared" ref="K17" si="35">E17+G17-I17</f>
        <v>50</v>
      </c>
      <c r="L17" s="18">
        <f t="shared" ref="L17" si="36">F17+H17-J17</f>
        <v>14980.000000000002</v>
      </c>
    </row>
    <row r="18" spans="1:12" s="2" customFormat="1" ht="28.5" customHeight="1" x14ac:dyDescent="0.25">
      <c r="A18" s="6">
        <v>14</v>
      </c>
      <c r="B18" s="5" t="s">
        <v>26</v>
      </c>
      <c r="C18" s="6" t="s">
        <v>14</v>
      </c>
      <c r="D18" s="16">
        <v>1648.87</v>
      </c>
      <c r="E18" s="17">
        <v>30</v>
      </c>
      <c r="F18" s="18">
        <f t="shared" si="0"/>
        <v>49466.1</v>
      </c>
      <c r="G18" s="19"/>
      <c r="H18" s="18">
        <f t="shared" si="1"/>
        <v>0</v>
      </c>
      <c r="I18" s="19">
        <v>10</v>
      </c>
      <c r="J18" s="18">
        <f>I18*D18</f>
        <v>16488.699999999997</v>
      </c>
      <c r="K18" s="17">
        <f t="shared" ref="K18" si="37">E18+G18-I18</f>
        <v>20</v>
      </c>
      <c r="L18" s="18">
        <f t="shared" ref="L18" si="38">F18+H18-J18</f>
        <v>32977.4</v>
      </c>
    </row>
    <row r="19" spans="1:12" s="2" customFormat="1" ht="19.5" customHeight="1" x14ac:dyDescent="0.25">
      <c r="A19" s="6">
        <v>15</v>
      </c>
      <c r="B19" s="5" t="s">
        <v>18</v>
      </c>
      <c r="C19" s="6" t="s">
        <v>14</v>
      </c>
      <c r="D19" s="16">
        <v>1016.5</v>
      </c>
      <c r="E19" s="17">
        <v>24</v>
      </c>
      <c r="F19" s="18">
        <f t="shared" si="0"/>
        <v>24396</v>
      </c>
      <c r="G19" s="19"/>
      <c r="H19" s="18">
        <f t="shared" si="1"/>
        <v>0</v>
      </c>
      <c r="I19" s="19">
        <f>2+1</f>
        <v>3</v>
      </c>
      <c r="J19" s="18">
        <f t="shared" ref="J19" si="39">I19*D19</f>
        <v>3049.5</v>
      </c>
      <c r="K19" s="17">
        <f t="shared" ref="K19" si="40">E19+G19-I19</f>
        <v>21</v>
      </c>
      <c r="L19" s="18">
        <f t="shared" ref="L19" si="41">F19+H19-J19</f>
        <v>21346.5</v>
      </c>
    </row>
    <row r="20" spans="1:12" s="2" customFormat="1" ht="19.5" customHeight="1" x14ac:dyDescent="0.25">
      <c r="A20" s="6">
        <v>16</v>
      </c>
      <c r="B20" s="5" t="s">
        <v>34</v>
      </c>
      <c r="C20" s="6" t="s">
        <v>7</v>
      </c>
      <c r="D20" s="16">
        <v>83.46</v>
      </c>
      <c r="E20" s="17"/>
      <c r="F20" s="18"/>
      <c r="G20" s="19">
        <v>300</v>
      </c>
      <c r="H20" s="18">
        <f t="shared" si="1"/>
        <v>25037.999999999996</v>
      </c>
      <c r="I20" s="19"/>
      <c r="J20" s="18"/>
      <c r="K20" s="17">
        <v>300</v>
      </c>
      <c r="L20" s="18">
        <v>25038</v>
      </c>
    </row>
    <row r="21" spans="1:12" x14ac:dyDescent="0.25">
      <c r="A21" s="20"/>
      <c r="B21" s="15" t="s">
        <v>29</v>
      </c>
      <c r="C21" s="20"/>
      <c r="D21" s="21"/>
      <c r="E21" s="22"/>
      <c r="F21" s="23">
        <f>SUM(F4:F20)</f>
        <v>329262.25</v>
      </c>
      <c r="G21" s="23"/>
      <c r="H21" s="23">
        <f>SUM(H4:H20)</f>
        <v>191744</v>
      </c>
      <c r="I21" s="23"/>
      <c r="J21" s="23">
        <f>SUM(J4:J20)</f>
        <v>42276.770000000004</v>
      </c>
      <c r="K21" s="22"/>
      <c r="L21" s="23">
        <f>SUM(L4:L20)</f>
        <v>478729.48</v>
      </c>
    </row>
    <row r="22" spans="1:12" x14ac:dyDescent="0.25">
      <c r="L22" s="9"/>
    </row>
    <row r="24" spans="1:12" x14ac:dyDescent="0.25">
      <c r="A24" s="3"/>
      <c r="B24" s="4"/>
      <c r="C24" s="3"/>
      <c r="D24" s="8"/>
      <c r="E24" s="4"/>
      <c r="F24" s="8"/>
      <c r="G24" s="4"/>
      <c r="H24" s="8"/>
      <c r="I24" s="4"/>
      <c r="J24" s="8"/>
      <c r="K24" s="4"/>
      <c r="L24" s="8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45" t="s">
        <v>0</v>
      </c>
      <c r="F1" s="45"/>
      <c r="G1" s="44" t="s">
        <v>1</v>
      </c>
      <c r="H1" s="44"/>
      <c r="I1" s="44"/>
      <c r="J1" s="44"/>
      <c r="K1" s="44" t="s">
        <v>0</v>
      </c>
      <c r="L1" s="44"/>
    </row>
    <row r="2" spans="1:12" x14ac:dyDescent="0.25">
      <c r="A2" s="1"/>
      <c r="B2" s="1"/>
      <c r="C2" s="1"/>
      <c r="D2" s="1"/>
      <c r="E2" s="45"/>
      <c r="F2" s="45"/>
      <c r="G2" s="44" t="s">
        <v>2</v>
      </c>
      <c r="H2" s="44"/>
      <c r="I2" s="44" t="s">
        <v>3</v>
      </c>
      <c r="J2" s="44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2025-10-29T13:31:49Z</cp:lastPrinted>
  <dcterms:created xsi:type="dcterms:W3CDTF">2021-03-19T09:36:32Z</dcterms:created>
  <dcterms:modified xsi:type="dcterms:W3CDTF">2026-08-13T06:20:12Z</dcterms:modified>
</cp:coreProperties>
</file>