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1015" windowHeight="820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43" i="1" l="1"/>
  <c r="I69" i="1" l="1"/>
  <c r="I19" i="1" l="1"/>
  <c r="I8" i="1"/>
  <c r="I11" i="1"/>
  <c r="I9" i="1"/>
  <c r="I59" i="1" l="1"/>
  <c r="I118" i="1" l="1"/>
  <c r="I82" i="1" l="1"/>
  <c r="I51" i="1" l="1"/>
  <c r="I10" i="1"/>
  <c r="I31" i="1"/>
  <c r="I108" i="1" l="1"/>
  <c r="I109" i="1"/>
  <c r="I84" i="1" l="1"/>
  <c r="I110" i="1" l="1"/>
  <c r="I41" i="1"/>
  <c r="I40" i="1"/>
  <c r="I39" i="1"/>
  <c r="I99" i="1" l="1"/>
  <c r="I54" i="1"/>
  <c r="I55" i="1"/>
  <c r="F82" i="1" l="1"/>
  <c r="F81" i="1"/>
  <c r="F63" i="1"/>
  <c r="F62" i="1"/>
  <c r="F59" i="1"/>
  <c r="F53" i="1"/>
  <c r="K59" i="1" l="1"/>
  <c r="H59" i="1"/>
  <c r="J59" i="1"/>
  <c r="L59" i="1" l="1"/>
  <c r="J82" i="1"/>
  <c r="J81" i="1" l="1"/>
  <c r="K81" i="1" l="1"/>
  <c r="H81" i="1"/>
  <c r="L81" i="1" s="1"/>
  <c r="K53" i="1"/>
  <c r="H53" i="1"/>
  <c r="L53" i="1" s="1"/>
  <c r="K82" i="1"/>
  <c r="H82" i="1"/>
  <c r="L82" i="1" s="1"/>
  <c r="K63" i="1" l="1"/>
  <c r="H63" i="1"/>
  <c r="J63" i="1"/>
  <c r="K62" i="1"/>
  <c r="J62" i="1"/>
  <c r="H62" i="1"/>
  <c r="L62" i="1" l="1"/>
  <c r="L63" i="1"/>
  <c r="K12" i="1"/>
  <c r="J12" i="1" l="1"/>
  <c r="H12" i="1"/>
  <c r="L12" i="1" s="1"/>
  <c r="K33" i="1" l="1"/>
  <c r="H33" i="1"/>
  <c r="F33" i="1"/>
  <c r="J33" i="1"/>
  <c r="L33" i="1" l="1"/>
  <c r="J61" i="1" l="1"/>
  <c r="K61" i="1"/>
  <c r="F61" i="1"/>
  <c r="H61" i="1"/>
  <c r="L61" i="1" l="1"/>
  <c r="J107" i="1" l="1"/>
  <c r="K107" i="1"/>
  <c r="F107" i="1"/>
  <c r="H107" i="1"/>
  <c r="L107" i="1" l="1"/>
  <c r="K69" i="1"/>
  <c r="H69" i="1"/>
  <c r="F69" i="1"/>
  <c r="J69" i="1"/>
  <c r="L69" i="1" l="1"/>
  <c r="K115" i="1"/>
  <c r="F115" i="1"/>
  <c r="H115" i="1"/>
  <c r="J115" i="1"/>
  <c r="L115" i="1" l="1"/>
  <c r="J32" i="1"/>
  <c r="K32" i="1"/>
  <c r="F32" i="1"/>
  <c r="H32" i="1"/>
  <c r="K28" i="1"/>
  <c r="F28" i="1"/>
  <c r="H28" i="1"/>
  <c r="J28" i="1"/>
  <c r="L28" i="1" l="1"/>
  <c r="L32" i="1"/>
  <c r="J122" i="1"/>
  <c r="J123" i="1" s="1"/>
  <c r="J112" i="1" l="1"/>
  <c r="K112" i="1"/>
  <c r="H112" i="1"/>
  <c r="F112" i="1"/>
  <c r="L112" i="1" s="1"/>
  <c r="H114" i="1" l="1"/>
  <c r="F114" i="1"/>
  <c r="J114" i="1"/>
  <c r="K114" i="1"/>
  <c r="L114" i="1" l="1"/>
  <c r="K58" i="1" l="1"/>
  <c r="F58" i="1"/>
  <c r="H58" i="1"/>
  <c r="J58" i="1"/>
  <c r="L58" i="1" l="1"/>
  <c r="K122" i="1" l="1"/>
  <c r="H122" i="1"/>
  <c r="H123" i="1" s="1"/>
  <c r="F122" i="1"/>
  <c r="F123" i="1" s="1"/>
  <c r="L122" i="1" l="1"/>
  <c r="L123" i="1" s="1"/>
  <c r="K110" i="1" l="1"/>
  <c r="F110" i="1"/>
  <c r="J110" i="1"/>
  <c r="J109" i="1"/>
  <c r="K109" i="1"/>
  <c r="H109" i="1"/>
  <c r="H110" i="1"/>
  <c r="F109" i="1"/>
  <c r="L109" i="1" l="1"/>
  <c r="L110" i="1"/>
  <c r="K104" i="1"/>
  <c r="F104" i="1"/>
  <c r="H104" i="1"/>
  <c r="J104" i="1"/>
  <c r="L104" i="1" l="1"/>
  <c r="F113" i="1" l="1"/>
  <c r="J113" i="1"/>
  <c r="K111" i="1"/>
  <c r="K113" i="1"/>
  <c r="H111" i="1"/>
  <c r="H113" i="1"/>
  <c r="F111" i="1"/>
  <c r="J111" i="1"/>
  <c r="L113" i="1" l="1"/>
  <c r="L111" i="1"/>
  <c r="K108" i="1"/>
  <c r="F108" i="1"/>
  <c r="H108" i="1"/>
  <c r="J108" i="1"/>
  <c r="L108" i="1" l="1"/>
  <c r="J105" i="1"/>
  <c r="K105" i="1"/>
  <c r="F105" i="1"/>
  <c r="H105" i="1"/>
  <c r="L105" i="1" l="1"/>
  <c r="J10" i="1"/>
  <c r="K10" i="1"/>
  <c r="F10" i="1"/>
  <c r="H10" i="1"/>
  <c r="L10" i="1" l="1"/>
  <c r="K57" i="1"/>
  <c r="H57" i="1"/>
  <c r="F57" i="1"/>
  <c r="J57" i="1"/>
  <c r="J56" i="1"/>
  <c r="K56" i="1"/>
  <c r="F56" i="1"/>
  <c r="H56" i="1"/>
  <c r="L56" i="1" l="1"/>
  <c r="L57" i="1"/>
  <c r="K30" i="1" l="1"/>
  <c r="F30" i="1"/>
  <c r="H30" i="1"/>
  <c r="J30" i="1"/>
  <c r="J31" i="1"/>
  <c r="K31" i="1"/>
  <c r="F31" i="1"/>
  <c r="H31" i="1"/>
  <c r="L31" i="1" l="1"/>
  <c r="L30" i="1"/>
  <c r="K103" i="1" l="1"/>
  <c r="H103" i="1"/>
  <c r="F103" i="1"/>
  <c r="J103" i="1"/>
  <c r="K102" i="1"/>
  <c r="H102" i="1"/>
  <c r="F102" i="1"/>
  <c r="J102" i="1"/>
  <c r="J87" i="1"/>
  <c r="K87" i="1"/>
  <c r="F87" i="1"/>
  <c r="H87" i="1"/>
  <c r="L103" i="1" l="1"/>
  <c r="L87" i="1"/>
  <c r="L102" i="1"/>
  <c r="J40" i="1" l="1"/>
  <c r="K40" i="1"/>
  <c r="F40" i="1"/>
  <c r="H40" i="1"/>
  <c r="L40" i="1" l="1"/>
  <c r="H91" i="1"/>
  <c r="K91" i="1"/>
  <c r="F91" i="1"/>
  <c r="J91" i="1"/>
  <c r="H90" i="1"/>
  <c r="K90" i="1"/>
  <c r="F90" i="1"/>
  <c r="J90" i="1"/>
  <c r="K89" i="1"/>
  <c r="H89" i="1"/>
  <c r="F89" i="1"/>
  <c r="J89" i="1"/>
  <c r="L90" i="1" l="1"/>
  <c r="L91" i="1"/>
  <c r="L89" i="1"/>
  <c r="J7" i="1" l="1"/>
  <c r="K7" i="1"/>
  <c r="H7" i="1"/>
  <c r="F7" i="1"/>
  <c r="L7" i="1" l="1"/>
  <c r="K68" i="1"/>
  <c r="F68" i="1"/>
  <c r="H68" i="1"/>
  <c r="J68" i="1"/>
  <c r="L68" i="1" l="1"/>
  <c r="F24" i="1"/>
  <c r="K24" i="1" l="1"/>
  <c r="H24" i="1"/>
  <c r="J24" i="1"/>
  <c r="J26" i="1"/>
  <c r="K26" i="1"/>
  <c r="F26" i="1"/>
  <c r="H26" i="1"/>
  <c r="J22" i="1"/>
  <c r="K22" i="1"/>
  <c r="F22" i="1"/>
  <c r="H22" i="1"/>
  <c r="L22" i="1" l="1"/>
  <c r="L24" i="1"/>
  <c r="L26" i="1"/>
  <c r="J11" i="1" l="1"/>
  <c r="K11" i="1"/>
  <c r="F11" i="1"/>
  <c r="H11" i="1"/>
  <c r="K95" i="1"/>
  <c r="F95" i="1"/>
  <c r="H95" i="1"/>
  <c r="J95" i="1"/>
  <c r="L11" i="1" l="1"/>
  <c r="L95" i="1"/>
  <c r="K101" i="1" l="1"/>
  <c r="F101" i="1"/>
  <c r="H101" i="1"/>
  <c r="J101" i="1"/>
  <c r="L101" i="1" l="1"/>
  <c r="K49" i="1" l="1"/>
  <c r="F49" i="1"/>
  <c r="H49" i="1"/>
  <c r="J49" i="1"/>
  <c r="L49" i="1" l="1"/>
  <c r="K84" i="1" l="1"/>
  <c r="F84" i="1"/>
  <c r="H84" i="1"/>
  <c r="J84" i="1"/>
  <c r="K52" i="1"/>
  <c r="F52" i="1"/>
  <c r="H52" i="1"/>
  <c r="J52" i="1"/>
  <c r="L52" i="1" l="1"/>
  <c r="L84" i="1"/>
  <c r="K88" i="1"/>
  <c r="F88" i="1"/>
  <c r="H88" i="1"/>
  <c r="J88" i="1"/>
  <c r="L88" i="1" l="1"/>
  <c r="J96" i="1" l="1"/>
  <c r="J97" i="1"/>
  <c r="J98" i="1"/>
  <c r="K96" i="1"/>
  <c r="K97" i="1"/>
  <c r="K98" i="1"/>
  <c r="H96" i="1"/>
  <c r="H97" i="1"/>
  <c r="H98" i="1"/>
  <c r="F96" i="1"/>
  <c r="F97" i="1"/>
  <c r="F98" i="1"/>
  <c r="L96" i="1" l="1"/>
  <c r="L98" i="1"/>
  <c r="L97" i="1"/>
  <c r="H106" i="1" l="1"/>
  <c r="K106" i="1"/>
  <c r="F106" i="1"/>
  <c r="J106" i="1"/>
  <c r="L106" i="1" l="1"/>
  <c r="J119" i="1"/>
  <c r="K119" i="1"/>
  <c r="H119" i="1"/>
  <c r="F119" i="1"/>
  <c r="L119" i="1" l="1"/>
  <c r="K46" i="1"/>
  <c r="F46" i="1"/>
  <c r="H46" i="1"/>
  <c r="J46" i="1"/>
  <c r="L46" i="1" l="1"/>
  <c r="K73" i="1"/>
  <c r="F73" i="1"/>
  <c r="H73" i="1"/>
  <c r="J73" i="1"/>
  <c r="J83" i="1"/>
  <c r="K83" i="1"/>
  <c r="F83" i="1"/>
  <c r="H83" i="1"/>
  <c r="J8" i="1"/>
  <c r="K8" i="1"/>
  <c r="H8" i="1"/>
  <c r="F8" i="1"/>
  <c r="J9" i="1"/>
  <c r="K9" i="1"/>
  <c r="F9" i="1"/>
  <c r="H9" i="1"/>
  <c r="L9" i="1" l="1"/>
  <c r="L8" i="1"/>
  <c r="L83" i="1"/>
  <c r="L73" i="1"/>
  <c r="K99" i="1" l="1"/>
  <c r="K100" i="1"/>
  <c r="F99" i="1"/>
  <c r="F100" i="1"/>
  <c r="H100" i="1"/>
  <c r="J100" i="1"/>
  <c r="H99" i="1"/>
  <c r="J99" i="1"/>
  <c r="L99" i="1" l="1"/>
  <c r="L100" i="1"/>
  <c r="K60" i="1"/>
  <c r="F60" i="1"/>
  <c r="H60" i="1"/>
  <c r="J60" i="1"/>
  <c r="K19" i="1"/>
  <c r="F19" i="1"/>
  <c r="F18" i="1"/>
  <c r="H19" i="1"/>
  <c r="J19" i="1"/>
  <c r="L19" i="1" l="1"/>
  <c r="L60" i="1"/>
  <c r="J75" i="1" l="1"/>
  <c r="K75" i="1"/>
  <c r="F75" i="1"/>
  <c r="H75" i="1"/>
  <c r="L75" i="1" l="1"/>
  <c r="K18" i="1"/>
  <c r="H18" i="1"/>
  <c r="J18" i="1"/>
  <c r="L18" i="1" l="1"/>
  <c r="K79" i="1"/>
  <c r="F79" i="1"/>
  <c r="H79" i="1"/>
  <c r="J79" i="1"/>
  <c r="K86" i="1"/>
  <c r="F86" i="1"/>
  <c r="H86" i="1"/>
  <c r="J86" i="1"/>
  <c r="L86" i="1" l="1"/>
  <c r="L79" i="1"/>
  <c r="K71" i="1" l="1"/>
  <c r="F71" i="1"/>
  <c r="H71" i="1"/>
  <c r="J71" i="1"/>
  <c r="L71" i="1" l="1"/>
  <c r="K25" i="1"/>
  <c r="H25" i="1"/>
  <c r="F25" i="1"/>
  <c r="J25" i="1"/>
  <c r="L25" i="1" l="1"/>
  <c r="K35" i="1" l="1"/>
  <c r="F47" i="1" l="1"/>
  <c r="J47" i="1"/>
  <c r="K47" i="1"/>
  <c r="H47" i="1" l="1"/>
  <c r="L47" i="1" s="1"/>
  <c r="K85" i="1" l="1"/>
  <c r="J35" i="1"/>
  <c r="H35" i="1"/>
  <c r="K34" i="1"/>
  <c r="F35" i="1"/>
  <c r="F34" i="1"/>
  <c r="H34" i="1"/>
  <c r="J34" i="1"/>
  <c r="K54" i="1"/>
  <c r="H64" i="1"/>
  <c r="K64" i="1"/>
  <c r="F64" i="1"/>
  <c r="J64" i="1"/>
  <c r="K48" i="1"/>
  <c r="F48" i="1"/>
  <c r="H48" i="1"/>
  <c r="J48" i="1"/>
  <c r="J55" i="1"/>
  <c r="K55" i="1"/>
  <c r="F55" i="1"/>
  <c r="H55" i="1"/>
  <c r="K6" i="1"/>
  <c r="J94" i="1"/>
  <c r="K80" i="1"/>
  <c r="K74" i="1"/>
  <c r="J29" i="1"/>
  <c r="F80" i="1"/>
  <c r="H80" i="1"/>
  <c r="K29" i="1"/>
  <c r="H29" i="1"/>
  <c r="F29" i="1"/>
  <c r="K27" i="1"/>
  <c r="F27" i="1"/>
  <c r="H27" i="1"/>
  <c r="J27" i="1"/>
  <c r="J51" i="1"/>
  <c r="K94" i="1"/>
  <c r="H94" i="1"/>
  <c r="K93" i="1"/>
  <c r="F93" i="1"/>
  <c r="F94" i="1"/>
  <c r="H93" i="1"/>
  <c r="J93" i="1"/>
  <c r="F51" i="1"/>
  <c r="H51" i="1"/>
  <c r="K15" i="1"/>
  <c r="F15" i="1"/>
  <c r="H15" i="1"/>
  <c r="J15" i="1"/>
  <c r="K70" i="1"/>
  <c r="J21" i="1"/>
  <c r="K39" i="1"/>
  <c r="J78" i="1"/>
  <c r="J36" i="1"/>
  <c r="K92" i="1"/>
  <c r="K118" i="1"/>
  <c r="K4" i="1"/>
  <c r="K13" i="1"/>
  <c r="K14" i="1"/>
  <c r="K16" i="1"/>
  <c r="K17" i="1"/>
  <c r="K20" i="1"/>
  <c r="K23" i="1"/>
  <c r="K37" i="1"/>
  <c r="K38" i="1"/>
  <c r="K41" i="1"/>
  <c r="K42" i="1"/>
  <c r="K44" i="1"/>
  <c r="K45" i="1"/>
  <c r="K50" i="1"/>
  <c r="K65" i="1"/>
  <c r="K66" i="1"/>
  <c r="K67" i="1"/>
  <c r="K72" i="1"/>
  <c r="K76" i="1"/>
  <c r="K77" i="1"/>
  <c r="H50" i="1"/>
  <c r="J4" i="1"/>
  <c r="H4" i="1"/>
  <c r="H6" i="1"/>
  <c r="J77" i="1"/>
  <c r="F76" i="1"/>
  <c r="H76" i="1"/>
  <c r="J76" i="1"/>
  <c r="F78" i="1"/>
  <c r="H78" i="1"/>
  <c r="F72" i="1"/>
  <c r="H72" i="1"/>
  <c r="J72" i="1"/>
  <c r="F77" i="1"/>
  <c r="H77" i="1"/>
  <c r="J41" i="1"/>
  <c r="J42" i="1"/>
  <c r="J43" i="1"/>
  <c r="J44" i="1"/>
  <c r="J45" i="1"/>
  <c r="H39" i="1"/>
  <c r="H41" i="1"/>
  <c r="H42" i="1"/>
  <c r="H43" i="1"/>
  <c r="H44" i="1"/>
  <c r="H45" i="1"/>
  <c r="F38" i="1"/>
  <c r="F39" i="1"/>
  <c r="F41" i="1"/>
  <c r="F42" i="1"/>
  <c r="F43" i="1"/>
  <c r="F44" i="1"/>
  <c r="F45" i="1"/>
  <c r="H38" i="1"/>
  <c r="J38" i="1"/>
  <c r="H70" i="1"/>
  <c r="F70" i="1"/>
  <c r="J23" i="1"/>
  <c r="F23" i="1"/>
  <c r="H23" i="1"/>
  <c r="H54" i="1"/>
  <c r="F54" i="1"/>
  <c r="H67" i="1"/>
  <c r="F67" i="1"/>
  <c r="J67" i="1"/>
  <c r="F85" i="1"/>
  <c r="H85" i="1"/>
  <c r="F92" i="1"/>
  <c r="J92" i="1"/>
  <c r="H92" i="1"/>
  <c r="F6" i="1"/>
  <c r="H37" i="1"/>
  <c r="F37" i="1"/>
  <c r="J37" i="1"/>
  <c r="F66" i="1"/>
  <c r="J66" i="1"/>
  <c r="J65" i="1"/>
  <c r="H65" i="1"/>
  <c r="H66" i="1"/>
  <c r="F65" i="1"/>
  <c r="H118" i="1"/>
  <c r="H121" i="1" s="1"/>
  <c r="J118" i="1"/>
  <c r="J121" i="1" s="1"/>
  <c r="F118" i="1"/>
  <c r="F121" i="1" s="1"/>
  <c r="H21" i="1"/>
  <c r="F21" i="1"/>
  <c r="J14" i="1"/>
  <c r="H14" i="1"/>
  <c r="F14" i="1"/>
  <c r="H74" i="1"/>
  <c r="F36" i="1"/>
  <c r="H36" i="1"/>
  <c r="F16" i="1"/>
  <c r="H16" i="1"/>
  <c r="J16" i="1"/>
  <c r="H13" i="1"/>
  <c r="F13" i="1"/>
  <c r="F74" i="1"/>
  <c r="J50" i="1"/>
  <c r="F50" i="1"/>
  <c r="H20" i="1"/>
  <c r="F20" i="1"/>
  <c r="J17" i="1"/>
  <c r="H17" i="1"/>
  <c r="F17" i="1"/>
  <c r="F4" i="1"/>
  <c r="F116" i="1" l="1"/>
  <c r="H116" i="1"/>
  <c r="L121" i="1"/>
  <c r="L34" i="1"/>
  <c r="L35" i="1"/>
  <c r="J54" i="1"/>
  <c r="L54" i="1" s="1"/>
  <c r="L48" i="1"/>
  <c r="L64" i="1"/>
  <c r="L55" i="1"/>
  <c r="J80" i="1"/>
  <c r="L80" i="1" s="1"/>
  <c r="L27" i="1"/>
  <c r="L29" i="1"/>
  <c r="L94" i="1"/>
  <c r="L15" i="1"/>
  <c r="L93" i="1"/>
  <c r="L51" i="1"/>
  <c r="K51" i="1"/>
  <c r="K78" i="1"/>
  <c r="L4" i="1"/>
  <c r="L17" i="1"/>
  <c r="L16" i="1"/>
  <c r="K21" i="1"/>
  <c r="L67" i="1"/>
  <c r="L45" i="1"/>
  <c r="L41" i="1"/>
  <c r="J6" i="1"/>
  <c r="L6" i="1" s="1"/>
  <c r="L77" i="1"/>
  <c r="K36" i="1"/>
  <c r="L42" i="1"/>
  <c r="J39" i="1"/>
  <c r="L66" i="1"/>
  <c r="L92" i="1"/>
  <c r="L23" i="1"/>
  <c r="L14" i="1"/>
  <c r="L21" i="1"/>
  <c r="L37" i="1"/>
  <c r="L72" i="1"/>
  <c r="L78" i="1"/>
  <c r="L36" i="1"/>
  <c r="L118" i="1"/>
  <c r="L65" i="1"/>
  <c r="L44" i="1"/>
  <c r="L43" i="1"/>
  <c r="L76" i="1"/>
  <c r="L50" i="1"/>
  <c r="L38" i="1"/>
  <c r="J70" i="1"/>
  <c r="L70" i="1" s="1"/>
  <c r="J85" i="1"/>
  <c r="L85" i="1" s="1"/>
  <c r="J74" i="1"/>
  <c r="L74" i="1" s="1"/>
  <c r="J13" i="1"/>
  <c r="L13" i="1" s="1"/>
  <c r="J20" i="1"/>
  <c r="L20" i="1" s="1"/>
  <c r="J116" i="1" l="1"/>
  <c r="L116" i="1" s="1"/>
  <c r="L39" i="1"/>
</calcChain>
</file>

<file path=xl/sharedStrings.xml><?xml version="1.0" encoding="utf-8"?>
<sst xmlns="http://schemas.openxmlformats.org/spreadsheetml/2006/main" count="247" uniqueCount="127">
  <si>
    <t>№</t>
  </si>
  <si>
    <t>Назва лікарського засобу, виробу медичного призначення</t>
  </si>
  <si>
    <t>Одиниця виміру</t>
  </si>
  <si>
    <t>Ціна</t>
  </si>
  <si>
    <t>Кількість</t>
  </si>
  <si>
    <t>Отримано</t>
  </si>
  <si>
    <t>Використано</t>
  </si>
  <si>
    <t>кількість</t>
  </si>
  <si>
    <t>сума</t>
  </si>
  <si>
    <t xml:space="preserve">кількість </t>
  </si>
  <si>
    <t>шт</t>
  </si>
  <si>
    <t>Шовний матеріал Синтіл №4</t>
  </si>
  <si>
    <t xml:space="preserve">                       Загальна сума:</t>
  </si>
  <si>
    <t xml:space="preserve">Сума </t>
  </si>
  <si>
    <t>пак</t>
  </si>
  <si>
    <t>Мікропробірки типу епендорф (2мл) №500</t>
  </si>
  <si>
    <t>Голка для спінальної анестезії G18(рожева)</t>
  </si>
  <si>
    <t>Сильфон 300 мл</t>
  </si>
  <si>
    <t>Ємкість для калу 30 мл з кришкою, стерильна</t>
  </si>
  <si>
    <t>Зонд шлунковий №18</t>
  </si>
  <si>
    <t>Транспортна пробірка з середовищем Amies пластикова паличка, віскоза</t>
  </si>
  <si>
    <t>Аплікатор "ВОЛЕС" на пластиковій паличці, стерильний</t>
  </si>
  <si>
    <t>Пробірка вакуумна для збору крові,9,0 з активатором згортання, 16х100мм, стерильна,з червоною кришкою</t>
  </si>
  <si>
    <t>Пробірки вакуумні  6,0 13х100мм, 100шт/упаковка</t>
  </si>
  <si>
    <t>Голка для спінальної анестезії G22(чорна)</t>
  </si>
  <si>
    <t xml:space="preserve"> Пробірка вакуумна 2,0 з КЗ ЕДТА 13х75мм, №100 бузковою кр.</t>
  </si>
  <si>
    <t>Покриття операційне 260х160см для ортопедії, з U-подібним адгезивним полем 100х20см</t>
  </si>
  <si>
    <t>Покриття операційне 300х160см для артроскопії, з гумовим манжетом, отвором діаметром 10см та поглинаючою зоною 100х80см</t>
  </si>
  <si>
    <t>Шовк розмір 6.0 натуральний хірургічний без голки стерильний  IGAR</t>
  </si>
  <si>
    <t>Пульсоксиметр ВМ 1000 А</t>
  </si>
  <si>
    <t xml:space="preserve">Шпатель ВОЛЕС отоларингологічний стерильний, дерев'яний шліфований (150х18х1,6мм) №100 </t>
  </si>
  <si>
    <t>Стрічка діаграмна 80х23(12) зовн.</t>
  </si>
  <si>
    <t>Бинт гіпсовий "Білосніжка", 15смх2,7м</t>
  </si>
  <si>
    <t>Катетер Фолея  латексний р.18</t>
  </si>
  <si>
    <t>пара</t>
  </si>
  <si>
    <t>Голка для спінальної анестезії G25(помаранч.)</t>
  </si>
  <si>
    <t>Газовідвідна трубка Fr 24</t>
  </si>
  <si>
    <t xml:space="preserve">Шовк IGAR №2 (USP 3/0) 1,5 м </t>
  </si>
  <si>
    <t xml:space="preserve">Шовк IGAR №3 (USP 2/0) 1,5 м </t>
  </si>
  <si>
    <t xml:space="preserve">Шовк IGAR №4 (USP 1) 1,5 м </t>
  </si>
  <si>
    <t xml:space="preserve">Шовк IGAR №5 (USP 2) 1,5 м </t>
  </si>
  <si>
    <t xml:space="preserve">Кетгут  IGAR №4 (USP 0) 1,5 м </t>
  </si>
  <si>
    <t xml:space="preserve">Кетгут  IGAR №5 (USP 1) 1,5 м </t>
  </si>
  <si>
    <t xml:space="preserve">Кетгут  IGAR №6 (USP 2) 1,5 м </t>
  </si>
  <si>
    <t>Грілка гумова типу Б (комбінована), 2 л</t>
  </si>
  <si>
    <t>Назальна канюля "ВОЛЕС" одноразового використання(для дорослих) довжина магістралі 2 м</t>
  </si>
  <si>
    <t>Трубка ендотрахеальна (з манжетою) розмір:7,0,7,5,8,0, 8,5/Medicare</t>
  </si>
  <si>
    <t>Зонд назогастральний р.15(800мм)</t>
  </si>
  <si>
    <t>Глюкометр Ассu- Chek Instant</t>
  </si>
  <si>
    <t>Тест-полоски Ассu- Chek Instant, 50 штук</t>
  </si>
  <si>
    <t>Аплікатор "ВОЛЕС" на пластиковій паличці в пробірці із захисним ковпачком, стерильний</t>
  </si>
  <si>
    <t>Лезо для скальпелю №11 №100 Medicare</t>
  </si>
  <si>
    <t>Ємкість для мокроти "ВОЛЕС" 30 мл стерильна</t>
  </si>
  <si>
    <t>Маска киснева подовжена для дорослих "MEDICARE"</t>
  </si>
  <si>
    <t>Лезо для скальпеля Zepf(Зепф) стерильне, № 11 №100</t>
  </si>
  <si>
    <t>Катетер Фолея  2-ходовий  р. 16</t>
  </si>
  <si>
    <t>Дренаж прямий №15 HEMOPLAST</t>
  </si>
  <si>
    <t>Хірургічна пов'язка "ВОЛЕС" 10х10см на нетканій основі (спанлейс) стерильна</t>
  </si>
  <si>
    <t>Голки хірургічні діаметром 1 мм, колючі  окружність 1/2, довжиною 42 мм</t>
  </si>
  <si>
    <t>Голки хірургічні діаметром 1,1 мм, ріжучі зворотні окружність 1/2, довжиною 50 мм</t>
  </si>
  <si>
    <t>Рукавички латексні хірургічні стерильні неприпудрені ортопедичні Розмір:  6,5; 7,5; 8,5</t>
  </si>
  <si>
    <t>Голка для спінальної анестезії Spinocan 0,47х88мм, G26х3 1/2 дюйма (коричнева)</t>
  </si>
  <si>
    <t>Катетер аспіраційний "MEDICARE", конектор Kapkon, розмір 16</t>
  </si>
  <si>
    <t>Комбінований швидкий тест для визначення антигена COVID-19 та грипу А/В, МІ-S43</t>
  </si>
  <si>
    <t>Комбінований тест для виявлення антигену ротавірусу та антигену аденовірусу, W134-C</t>
  </si>
  <si>
    <t>Маска киснева  "MEDICARE"(для дорослих, з мішком)</t>
  </si>
  <si>
    <t>Вакуумна пробірка 4,5 з цитратом натрію (3,2%) з блакитною кр.</t>
  </si>
  <si>
    <t>Мікропробірки з ПП, типу Еппендорф, з кришкою</t>
  </si>
  <si>
    <t>Зонд шлуковий №30</t>
  </si>
  <si>
    <t>Пристрій для вливання інфузійних розчинів "MEDICARE" з металевою голкою</t>
  </si>
  <si>
    <t>Голка двостороння "ВОЛЕС" 21G (0,8х38мм) для вакуумного забору крові, №100</t>
  </si>
  <si>
    <t>Хірургічний пластир Transpore 2,5см х 9,1 м</t>
  </si>
  <si>
    <t>Жовтий наконечник для піпеточного дозатора, типу Gilson, нестерильний (0,5-200мкл) 1000 шт.</t>
  </si>
  <si>
    <t>Світло-блакитний наконечник для піпеточного дозатора, типу Gilson, нестерильний (100-1000 мкл) 500 шт.</t>
  </si>
  <si>
    <t xml:space="preserve">Шапочка медична </t>
  </si>
  <si>
    <t>Пробірка вакуумна 4,0  13х75мм, №100</t>
  </si>
  <si>
    <t>Ємкість для біологічного матеріалу 60,0 стерильна</t>
  </si>
  <si>
    <t>Однораз.сист. для влив.інф. розчинів, крові та кровозамін. Luer slip 18G</t>
  </si>
  <si>
    <t>Подовжувач ULTRAMED для інфузійних систем Високого тиску, 150см, стерильний.</t>
  </si>
  <si>
    <t>Пелюшка поглинаюча 90х60см стерильна "Білосніжка"</t>
  </si>
  <si>
    <t>Пелюшка поглинаюча 90х60см стерильна "Білосніжка"(компактна)</t>
  </si>
  <si>
    <t>Пелюшка поглинаюча 60х60см стерильна "Білосніжка"</t>
  </si>
  <si>
    <t>Комбінований тест для виявлення гепатиту В(HBsAg), гепатиту С (HCV), ВІЛ (HIV) та сифілісу (Syphilis), МІ-W 44</t>
  </si>
  <si>
    <t>Бахіли одноразові поліетиленові 3г</t>
  </si>
  <si>
    <t>Ланцет(скарифікатор) для крові стерильний №200</t>
  </si>
  <si>
    <t>Шовк  IGAR №6 (USP 3)</t>
  </si>
  <si>
    <t>Кінцевик 5000,універсальний</t>
  </si>
  <si>
    <t>Тест-смужки  GluNeo Lite для глюкометра, 50 штук</t>
  </si>
  <si>
    <t>Голка для спінальної анестезії G25(оранжева)</t>
  </si>
  <si>
    <t>Абсорбент вуглекислого газу, 4,5кг</t>
  </si>
  <si>
    <t>Механічний тонометр LD-60</t>
  </si>
  <si>
    <t>Тонометр LD-71</t>
  </si>
  <si>
    <t>Механічний тонометр LD-80</t>
  </si>
  <si>
    <t>Рукавички оглядові латексні "MEDICARE"(нестерильні, без пудри, хлоровані, текстуровані) розмір S,M,L</t>
  </si>
  <si>
    <t>"СОФІ-МЕД"</t>
  </si>
  <si>
    <t>Фільтр вірусо-бактеріальний  "ВОЛЕС" (з портом, для дорослих) стерильний</t>
  </si>
  <si>
    <t>Фільтр вірусо-бактеріальний  "ВОЛЕС" з тепло-вологообмінником ( з портом, для дорослих) стерильний</t>
  </si>
  <si>
    <t>Лезо скальпеля №11, стерильне</t>
  </si>
  <si>
    <t>Катетер чоловічий зовнішній Rochester Ultra Flex 36 мм</t>
  </si>
  <si>
    <t>Зовнішній чоловічий урологічний катетер Ultra Flex 29 мм</t>
  </si>
  <si>
    <t>Набір для тривалої епідуральної анестезії Perifix ONE 401 Filter Set</t>
  </si>
  <si>
    <t xml:space="preserve">Складений стілець-туалет з м'яким сидінням на колесах </t>
  </si>
  <si>
    <t>Санітарна ємність з кришкою знімна до стільця-туалета</t>
  </si>
  <si>
    <t>Комплект для катетеризації великих судин 2-канальний</t>
  </si>
  <si>
    <t>Рукавички хірургічні латексні "MEDICARE"(стерильні, без пудри, текстуровані, з валиком на манжеті) розмір 6,5;7,0;8,0;8,5</t>
  </si>
  <si>
    <t>Рукавички хірургічні латексні "MEDICARE"(стерильні, з пудрою, текстуровані, з валиком на манжеті) розмір 6,5;7,0;8,0;8,5</t>
  </si>
  <si>
    <t>Тест багатопрофільний для виявлення наркотиків у сечі: морфіну, кокаїну, амфетаміну, метамфетаміну, маріхуани,бензодіазепінів, МДМА (екстазі), барбітуратів, метадону, кетаміну, трамадолу, синтетичної маріхуани(спайс) SNIPER</t>
  </si>
  <si>
    <t>Сечоприймач 2,0 л з Т-краном, стерильний, "ВОЛЕС"</t>
  </si>
  <si>
    <t>Сітка хірургічна з плетеного поліпропілену одноразового використання  стерильна,15х20см</t>
  </si>
  <si>
    <t xml:space="preserve">Розбірний стілець-туалет з м'яким сидінням </t>
  </si>
  <si>
    <t>Лезо для скальпеля Zepf(Зепф) стерильне, № 23 №100</t>
  </si>
  <si>
    <t>Шприц ін'єкційний одноразового використання, луєр сліп "MEDICARE", 2,0 мл )трьохкомпонентний, з голкою 0,6х25мм)</t>
  </si>
  <si>
    <t>Гель для УЗД високої в'язкості, блакитний "ЕКО GEL" 5000гр.</t>
  </si>
  <si>
    <t>Лезо скальпеля №23, стерильне  Medicare</t>
  </si>
  <si>
    <t xml:space="preserve">Трубка насоса для ангіографії </t>
  </si>
  <si>
    <t>Пластир для фіксації внутрішньовенного катетера " ВОЛЕС" 8х6см</t>
  </si>
  <si>
    <t>Ручка скальпеля №3 L, 21,0см.Zepf</t>
  </si>
  <si>
    <t>пробірка для забору капілярної крові з капіляром</t>
  </si>
  <si>
    <t>Хірургічна повязка Волес 6*10 см на нетканій основі (спанлейс)одноразового використання стерильний</t>
  </si>
  <si>
    <t>Хірургічна повязка Волес 15*10 см на нетканій основі (спанлейс)одноразового використання стерильний</t>
  </si>
  <si>
    <t xml:space="preserve">Халат медичний хірургічний 140 см </t>
  </si>
  <si>
    <t>Катетер Фолея латексний р,18</t>
  </si>
  <si>
    <t>Повітровід Гведела довжина 9см,розмір 3</t>
  </si>
  <si>
    <t>Пластир хірургічний Волес на паперовій основі 2,5/9,14</t>
  </si>
  <si>
    <t>Залишок на 01.09. 2026р</t>
  </si>
  <si>
    <t>Оборот за вересень місяць</t>
  </si>
  <si>
    <t>Залишок на 01.10.2026р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</si>
</sst>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#,##0.0000"/>
    <numFmt numFmtId="166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0" fillId="0" borderId="0" xfId="0" applyBorder="1"/>
    <xf numFmtId="4" fontId="0" fillId="0" borderId="0" xfId="0" applyNumberFormat="1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4" fontId="3" fillId="0" borderId="1" xfId="0" applyNumberFormat="1" applyFont="1" applyBorder="1"/>
    <xf numFmtId="0" fontId="3" fillId="0" borderId="1" xfId="0" applyFont="1" applyBorder="1"/>
    <xf numFmtId="0" fontId="3" fillId="2" borderId="1" xfId="0" applyFont="1" applyFill="1" applyBorder="1"/>
    <xf numFmtId="0" fontId="3" fillId="0" borderId="1" xfId="0" applyFont="1" applyBorder="1" applyAlignment="1">
      <alignment horizontal="left" wrapText="1"/>
    </xf>
    <xf numFmtId="4" fontId="3" fillId="0" borderId="1" xfId="0" applyNumberFormat="1" applyFont="1" applyBorder="1" applyAlignment="1"/>
    <xf numFmtId="0" fontId="3" fillId="2" borderId="2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/>
    <xf numFmtId="0" fontId="3" fillId="0" borderId="3" xfId="0" applyFont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165" fontId="3" fillId="0" borderId="1" xfId="0" applyNumberFormat="1" applyFont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4" fontId="5" fillId="0" borderId="1" xfId="0" applyNumberFormat="1" applyFont="1" applyBorder="1"/>
    <xf numFmtId="4" fontId="2" fillId="0" borderId="1" xfId="0" applyNumberFormat="1" applyFont="1" applyFill="1" applyBorder="1" applyAlignment="1">
      <alignment vertical="center"/>
    </xf>
    <xf numFmtId="4" fontId="5" fillId="0" borderId="1" xfId="0" applyNumberFormat="1" applyFont="1" applyBorder="1" applyAlignment="1">
      <alignment horizontal="center" vertical="center"/>
    </xf>
    <xf numFmtId="166" fontId="3" fillId="2" borderId="1" xfId="0" applyNumberFormat="1" applyFont="1" applyFill="1" applyBorder="1" applyAlignment="1">
      <alignment vertical="center"/>
    </xf>
    <xf numFmtId="4" fontId="3" fillId="2" borderId="2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</cellXfs>
  <cellStyles count="8">
    <cellStyle name="Обычный" xfId="0" builtinId="0"/>
    <cellStyle name="Обычный 2 2" xfId="1"/>
    <cellStyle name="Обычный 2 3" xfId="2"/>
    <cellStyle name="Обычный 2 4" xfId="3"/>
    <cellStyle name="Обычный 2 5" xfId="4"/>
    <cellStyle name="Обычный 2 6" xfId="5"/>
    <cellStyle name="Обычный 2 7" xfId="6"/>
    <cellStyle name="Обычный 2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4"/>
  <sheetViews>
    <sheetView tabSelected="1" topLeftCell="A54" zoomScaleNormal="100" workbookViewId="0">
      <selection activeCell="A71" sqref="A71"/>
    </sheetView>
  </sheetViews>
  <sheetFormatPr defaultRowHeight="15" x14ac:dyDescent="0.25"/>
  <cols>
    <col min="1" max="1" width="5.85546875" customWidth="1"/>
    <col min="2" max="2" width="35.5703125" style="3" customWidth="1"/>
    <col min="3" max="3" width="9.28515625" customWidth="1"/>
    <col min="4" max="4" width="9.28515625" style="2" customWidth="1"/>
    <col min="6" max="6" width="13.7109375" style="2" customWidth="1"/>
    <col min="7" max="7" width="10.85546875" customWidth="1"/>
    <col min="8" max="8" width="12.42578125" style="2" customWidth="1"/>
    <col min="9" max="9" width="10.5703125" customWidth="1"/>
    <col min="10" max="10" width="12" style="2" customWidth="1"/>
    <col min="12" max="12" width="13.7109375" style="2" customWidth="1"/>
  </cols>
  <sheetData>
    <row r="1" spans="1:17" ht="56.25" customHeight="1" x14ac:dyDescent="0.25">
      <c r="A1" s="42" t="s">
        <v>0</v>
      </c>
      <c r="B1" s="40" t="s">
        <v>1</v>
      </c>
      <c r="C1" s="40" t="s">
        <v>2</v>
      </c>
      <c r="D1" s="41" t="s">
        <v>3</v>
      </c>
      <c r="E1" s="43" t="s">
        <v>124</v>
      </c>
      <c r="F1" s="44"/>
      <c r="G1" s="42" t="s">
        <v>125</v>
      </c>
      <c r="H1" s="42"/>
      <c r="I1" s="42"/>
      <c r="J1" s="42"/>
      <c r="K1" s="43" t="s">
        <v>126</v>
      </c>
      <c r="L1" s="44"/>
      <c r="Q1" s="1"/>
    </row>
    <row r="2" spans="1:17" ht="15.75" customHeight="1" x14ac:dyDescent="0.25">
      <c r="A2" s="42"/>
      <c r="B2" s="40"/>
      <c r="C2" s="40"/>
      <c r="D2" s="41"/>
      <c r="E2" s="42" t="s">
        <v>4</v>
      </c>
      <c r="F2" s="41" t="s">
        <v>13</v>
      </c>
      <c r="G2" s="45" t="s">
        <v>5</v>
      </c>
      <c r="H2" s="45"/>
      <c r="I2" s="45" t="s">
        <v>6</v>
      </c>
      <c r="J2" s="45"/>
      <c r="K2" s="42" t="s">
        <v>7</v>
      </c>
      <c r="L2" s="41" t="s">
        <v>8</v>
      </c>
    </row>
    <row r="3" spans="1:17" x14ac:dyDescent="0.25">
      <c r="A3" s="42"/>
      <c r="B3" s="40"/>
      <c r="C3" s="40"/>
      <c r="D3" s="41"/>
      <c r="E3" s="42"/>
      <c r="F3" s="41"/>
      <c r="G3" s="19" t="s">
        <v>7</v>
      </c>
      <c r="H3" s="20" t="s">
        <v>8</v>
      </c>
      <c r="I3" s="21" t="s">
        <v>9</v>
      </c>
      <c r="J3" s="20" t="s">
        <v>8</v>
      </c>
      <c r="K3" s="42"/>
      <c r="L3" s="41"/>
    </row>
    <row r="4" spans="1:17" x14ac:dyDescent="0.25">
      <c r="A4" s="4">
        <v>1</v>
      </c>
      <c r="B4" s="5" t="s">
        <v>11</v>
      </c>
      <c r="C4" s="4" t="s">
        <v>10</v>
      </c>
      <c r="D4" s="6">
        <v>46.36</v>
      </c>
      <c r="E4" s="7">
        <v>30</v>
      </c>
      <c r="F4" s="6">
        <f t="shared" ref="F4" si="0">E4*D4</f>
        <v>1390.8</v>
      </c>
      <c r="G4" s="7"/>
      <c r="H4" s="6">
        <f t="shared" ref="H4:H119" si="1">G4*D4</f>
        <v>0</v>
      </c>
      <c r="I4" s="8"/>
      <c r="J4" s="6">
        <f t="shared" ref="J4:J6" si="2">I4*D4</f>
        <v>0</v>
      </c>
      <c r="K4" s="7">
        <f t="shared" ref="K4:L74" si="3">E4+G4-I4</f>
        <v>30</v>
      </c>
      <c r="L4" s="6">
        <f t="shared" si="3"/>
        <v>1390.8</v>
      </c>
    </row>
    <row r="5" spans="1:17" x14ac:dyDescent="0.25">
      <c r="A5" s="4"/>
      <c r="B5" s="9"/>
      <c r="C5" s="4"/>
      <c r="D5" s="10"/>
      <c r="E5" s="7"/>
      <c r="F5" s="6"/>
      <c r="G5" s="7"/>
      <c r="H5" s="6"/>
      <c r="I5" s="11"/>
      <c r="J5" s="6"/>
      <c r="K5" s="7"/>
      <c r="L5" s="6"/>
    </row>
    <row r="6" spans="1:17" ht="38.25" x14ac:dyDescent="0.25">
      <c r="A6" s="12">
        <v>1</v>
      </c>
      <c r="B6" s="13" t="s">
        <v>22</v>
      </c>
      <c r="C6" s="12" t="s">
        <v>10</v>
      </c>
      <c r="D6" s="14">
        <v>5.61</v>
      </c>
      <c r="E6" s="15">
        <v>600</v>
      </c>
      <c r="F6" s="16">
        <f t="shared" ref="F6:F119" si="4">E6*D6</f>
        <v>3366</v>
      </c>
      <c r="G6" s="15"/>
      <c r="H6" s="16">
        <f t="shared" si="1"/>
        <v>0</v>
      </c>
      <c r="I6" s="17"/>
      <c r="J6" s="16">
        <f t="shared" si="2"/>
        <v>0</v>
      </c>
      <c r="K6" s="15">
        <f t="shared" si="3"/>
        <v>600</v>
      </c>
      <c r="L6" s="6">
        <f t="shared" si="3"/>
        <v>3366</v>
      </c>
    </row>
    <row r="7" spans="1:17" ht="38.25" x14ac:dyDescent="0.25">
      <c r="A7" s="12"/>
      <c r="B7" s="13" t="s">
        <v>22</v>
      </c>
      <c r="C7" s="12" t="s">
        <v>10</v>
      </c>
      <c r="D7" s="14">
        <v>5.76</v>
      </c>
      <c r="E7" s="15">
        <v>6000</v>
      </c>
      <c r="F7" s="16">
        <f t="shared" si="4"/>
        <v>34560</v>
      </c>
      <c r="G7" s="15"/>
      <c r="H7" s="16">
        <f t="shared" si="1"/>
        <v>0</v>
      </c>
      <c r="I7" s="17"/>
      <c r="J7" s="16">
        <f t="shared" ref="J7" si="5">I7*D7</f>
        <v>0</v>
      </c>
      <c r="K7" s="15">
        <f t="shared" ref="K7" si="6">E7+G7-I7</f>
        <v>6000</v>
      </c>
      <c r="L7" s="16">
        <f t="shared" ref="L7:L12" si="7">F7+H7-J7</f>
        <v>34560</v>
      </c>
    </row>
    <row r="8" spans="1:17" ht="25.5" x14ac:dyDescent="0.25">
      <c r="A8" s="12">
        <v>2</v>
      </c>
      <c r="B8" s="13" t="s">
        <v>25</v>
      </c>
      <c r="C8" s="12" t="s">
        <v>10</v>
      </c>
      <c r="D8" s="14">
        <v>4.07</v>
      </c>
      <c r="E8" s="15">
        <v>3300</v>
      </c>
      <c r="F8" s="16">
        <f t="shared" si="4"/>
        <v>13431.000000000002</v>
      </c>
      <c r="G8" s="15"/>
      <c r="H8" s="16">
        <f t="shared" si="1"/>
        <v>0</v>
      </c>
      <c r="I8" s="17">
        <f>1200+300+500</f>
        <v>2000</v>
      </c>
      <c r="J8" s="16">
        <f t="shared" ref="J8" si="8">I8*D8</f>
        <v>8140.0000000000009</v>
      </c>
      <c r="K8" s="15">
        <f t="shared" ref="K8" si="9">E8+G8-I8</f>
        <v>1300</v>
      </c>
      <c r="L8" s="16">
        <f t="shared" si="7"/>
        <v>5291.0000000000009</v>
      </c>
    </row>
    <row r="9" spans="1:17" x14ac:dyDescent="0.25">
      <c r="A9" s="12">
        <v>3</v>
      </c>
      <c r="B9" s="18" t="s">
        <v>75</v>
      </c>
      <c r="C9" s="12" t="s">
        <v>10</v>
      </c>
      <c r="D9" s="14">
        <v>4.4800000000000004</v>
      </c>
      <c r="E9" s="15">
        <v>3300</v>
      </c>
      <c r="F9" s="16">
        <f t="shared" si="4"/>
        <v>14784.000000000002</v>
      </c>
      <c r="G9" s="15"/>
      <c r="H9" s="16">
        <f t="shared" si="1"/>
        <v>0</v>
      </c>
      <c r="I9" s="17">
        <f>1200+300</f>
        <v>1500</v>
      </c>
      <c r="J9" s="16">
        <f t="shared" ref="J9" si="10">I9*D9</f>
        <v>6720.0000000000009</v>
      </c>
      <c r="K9" s="15">
        <f t="shared" ref="K9" si="11">E9+G9-I9</f>
        <v>1800</v>
      </c>
      <c r="L9" s="16">
        <f t="shared" si="7"/>
        <v>8064.0000000000009</v>
      </c>
    </row>
    <row r="10" spans="1:17" ht="25.5" x14ac:dyDescent="0.25">
      <c r="A10" s="12">
        <v>4</v>
      </c>
      <c r="B10" s="13" t="s">
        <v>66</v>
      </c>
      <c r="C10" s="12" t="s">
        <v>10</v>
      </c>
      <c r="D10" s="14">
        <v>4.59</v>
      </c>
      <c r="E10" s="15">
        <v>1802</v>
      </c>
      <c r="F10" s="16">
        <f t="shared" si="4"/>
        <v>8271.18</v>
      </c>
      <c r="G10" s="15"/>
      <c r="H10" s="16">
        <f t="shared" si="1"/>
        <v>0</v>
      </c>
      <c r="I10" s="17">
        <f>100+100</f>
        <v>200</v>
      </c>
      <c r="J10" s="16">
        <f t="shared" ref="J10" si="12">I10*D10</f>
        <v>918</v>
      </c>
      <c r="K10" s="15">
        <f t="shared" ref="K10" si="13">E10+G10-I10</f>
        <v>1602</v>
      </c>
      <c r="L10" s="16">
        <f t="shared" si="7"/>
        <v>7353.18</v>
      </c>
    </row>
    <row r="11" spans="1:17" ht="25.5" x14ac:dyDescent="0.25">
      <c r="A11" s="12">
        <v>5</v>
      </c>
      <c r="B11" s="13" t="s">
        <v>23</v>
      </c>
      <c r="C11" s="12" t="s">
        <v>10</v>
      </c>
      <c r="D11" s="14">
        <v>4.78</v>
      </c>
      <c r="E11" s="15">
        <v>5100</v>
      </c>
      <c r="F11" s="16">
        <f t="shared" si="4"/>
        <v>24378</v>
      </c>
      <c r="G11" s="15"/>
      <c r="H11" s="16">
        <f t="shared" si="1"/>
        <v>0</v>
      </c>
      <c r="I11" s="17">
        <f>800+500</f>
        <v>1300</v>
      </c>
      <c r="J11" s="16">
        <f t="shared" ref="J11:J12" si="14">I11*D11</f>
        <v>6214</v>
      </c>
      <c r="K11" s="15">
        <f t="shared" ref="K11:K12" si="15">E11+G11-I11</f>
        <v>3800</v>
      </c>
      <c r="L11" s="16">
        <f t="shared" si="7"/>
        <v>18164</v>
      </c>
    </row>
    <row r="12" spans="1:17" ht="25.5" x14ac:dyDescent="0.25">
      <c r="A12" s="12">
        <v>6</v>
      </c>
      <c r="B12" s="13" t="s">
        <v>117</v>
      </c>
      <c r="C12" s="12" t="s">
        <v>10</v>
      </c>
      <c r="D12" s="14">
        <v>5.52</v>
      </c>
      <c r="E12" s="15"/>
      <c r="F12" s="16"/>
      <c r="G12" s="15"/>
      <c r="H12" s="16">
        <f t="shared" si="1"/>
        <v>0</v>
      </c>
      <c r="I12" s="17"/>
      <c r="J12" s="16">
        <f t="shared" si="14"/>
        <v>0</v>
      </c>
      <c r="K12" s="15">
        <f t="shared" si="15"/>
        <v>0</v>
      </c>
      <c r="L12" s="16">
        <f t="shared" si="7"/>
        <v>0</v>
      </c>
    </row>
    <row r="13" spans="1:17" ht="24" customHeight="1" x14ac:dyDescent="0.25">
      <c r="A13" s="12">
        <v>7</v>
      </c>
      <c r="B13" s="13" t="s">
        <v>20</v>
      </c>
      <c r="C13" s="12" t="s">
        <v>10</v>
      </c>
      <c r="D13" s="14">
        <v>8.99</v>
      </c>
      <c r="E13" s="15">
        <v>140</v>
      </c>
      <c r="F13" s="16">
        <f t="shared" si="4"/>
        <v>1258.6000000000001</v>
      </c>
      <c r="G13" s="15"/>
      <c r="H13" s="16">
        <f t="shared" si="1"/>
        <v>0</v>
      </c>
      <c r="I13" s="17"/>
      <c r="J13" s="16">
        <f t="shared" ref="J13" si="16">I13*D13</f>
        <v>0</v>
      </c>
      <c r="K13" s="15">
        <f t="shared" si="3"/>
        <v>140</v>
      </c>
      <c r="L13" s="16">
        <f t="shared" ref="L13" si="17">F13+H13-J13</f>
        <v>1258.6000000000001</v>
      </c>
    </row>
    <row r="14" spans="1:17" ht="25.5" x14ac:dyDescent="0.25">
      <c r="A14" s="12">
        <v>8</v>
      </c>
      <c r="B14" s="13" t="s">
        <v>21</v>
      </c>
      <c r="C14" s="12" t="s">
        <v>10</v>
      </c>
      <c r="D14" s="14">
        <v>1.82</v>
      </c>
      <c r="E14" s="15">
        <v>800</v>
      </c>
      <c r="F14" s="16">
        <f t="shared" si="4"/>
        <v>1456</v>
      </c>
      <c r="G14" s="15"/>
      <c r="H14" s="16">
        <f t="shared" si="1"/>
        <v>0</v>
      </c>
      <c r="I14" s="17"/>
      <c r="J14" s="16">
        <f t="shared" ref="J14:J15" si="18">I14*D14</f>
        <v>0</v>
      </c>
      <c r="K14" s="15">
        <f t="shared" si="3"/>
        <v>800</v>
      </c>
      <c r="L14" s="16">
        <f t="shared" si="3"/>
        <v>1456</v>
      </c>
    </row>
    <row r="15" spans="1:17" ht="38.25" x14ac:dyDescent="0.25">
      <c r="A15" s="12"/>
      <c r="B15" s="13" t="s">
        <v>50</v>
      </c>
      <c r="C15" s="12" t="s">
        <v>10</v>
      </c>
      <c r="D15" s="14">
        <v>4.63</v>
      </c>
      <c r="E15" s="15">
        <v>700</v>
      </c>
      <c r="F15" s="16">
        <f t="shared" si="4"/>
        <v>3241</v>
      </c>
      <c r="G15" s="15"/>
      <c r="H15" s="16">
        <f t="shared" si="1"/>
        <v>0</v>
      </c>
      <c r="I15" s="17"/>
      <c r="J15" s="16">
        <f t="shared" si="18"/>
        <v>0</v>
      </c>
      <c r="K15" s="15">
        <f t="shared" ref="K15" si="19">E15+G15-I15</f>
        <v>700</v>
      </c>
      <c r="L15" s="16">
        <f t="shared" ref="L15" si="20">F15+H15-J15</f>
        <v>3241</v>
      </c>
    </row>
    <row r="16" spans="1:17" ht="25.5" x14ac:dyDescent="0.25">
      <c r="A16" s="12">
        <v>9</v>
      </c>
      <c r="B16" s="13" t="s">
        <v>84</v>
      </c>
      <c r="C16" s="12" t="s">
        <v>10</v>
      </c>
      <c r="D16" s="14">
        <v>0.45</v>
      </c>
      <c r="E16" s="15">
        <v>17000</v>
      </c>
      <c r="F16" s="16">
        <f t="shared" si="4"/>
        <v>7650</v>
      </c>
      <c r="G16" s="15"/>
      <c r="H16" s="16">
        <f t="shared" si="1"/>
        <v>0</v>
      </c>
      <c r="I16" s="17"/>
      <c r="J16" s="16">
        <f t="shared" ref="J16:J36" si="21">I16*D16</f>
        <v>0</v>
      </c>
      <c r="K16" s="15">
        <f t="shared" si="3"/>
        <v>17000</v>
      </c>
      <c r="L16" s="16">
        <f t="shared" si="3"/>
        <v>7650</v>
      </c>
    </row>
    <row r="17" spans="1:12" ht="18" customHeight="1" x14ac:dyDescent="0.25">
      <c r="A17" s="12">
        <v>10</v>
      </c>
      <c r="B17" s="13" t="s">
        <v>15</v>
      </c>
      <c r="C17" s="12" t="s">
        <v>14</v>
      </c>
      <c r="D17" s="14">
        <v>256.92</v>
      </c>
      <c r="E17" s="15">
        <v>4</v>
      </c>
      <c r="F17" s="16">
        <f t="shared" si="4"/>
        <v>1027.68</v>
      </c>
      <c r="G17" s="15"/>
      <c r="H17" s="16">
        <f t="shared" si="1"/>
        <v>0</v>
      </c>
      <c r="I17" s="17"/>
      <c r="J17" s="16">
        <f t="shared" si="21"/>
        <v>0</v>
      </c>
      <c r="K17" s="15">
        <f t="shared" si="3"/>
        <v>4</v>
      </c>
      <c r="L17" s="16">
        <f t="shared" si="3"/>
        <v>1027.68</v>
      </c>
    </row>
    <row r="18" spans="1:12" ht="25.5" x14ac:dyDescent="0.25">
      <c r="A18" s="12">
        <v>11</v>
      </c>
      <c r="B18" s="13" t="s">
        <v>67</v>
      </c>
      <c r="C18" s="12" t="s">
        <v>10</v>
      </c>
      <c r="D18" s="14">
        <v>0.48</v>
      </c>
      <c r="E18" s="15">
        <v>10000</v>
      </c>
      <c r="F18" s="16">
        <f>E18*D18</f>
        <v>4800</v>
      </c>
      <c r="G18" s="15"/>
      <c r="H18" s="16">
        <f t="shared" si="1"/>
        <v>0</v>
      </c>
      <c r="I18" s="17"/>
      <c r="J18" s="16">
        <f t="shared" si="21"/>
        <v>0</v>
      </c>
      <c r="K18" s="15">
        <f t="shared" ref="K18" si="22">E18+G18-I18</f>
        <v>10000</v>
      </c>
      <c r="L18" s="16">
        <f t="shared" ref="L18" si="23">F18+H18-J18</f>
        <v>4800</v>
      </c>
    </row>
    <row r="19" spans="1:12" ht="38.25" x14ac:dyDescent="0.25">
      <c r="A19" s="12">
        <v>12</v>
      </c>
      <c r="B19" s="13" t="s">
        <v>70</v>
      </c>
      <c r="C19" s="12" t="s">
        <v>10</v>
      </c>
      <c r="D19" s="14">
        <v>2.96</v>
      </c>
      <c r="E19" s="15">
        <v>10200</v>
      </c>
      <c r="F19" s="16">
        <f>E19*D19</f>
        <v>30192</v>
      </c>
      <c r="G19" s="15"/>
      <c r="H19" s="16">
        <f t="shared" si="1"/>
        <v>0</v>
      </c>
      <c r="I19" s="17">
        <f>1500+300+500</f>
        <v>2300</v>
      </c>
      <c r="J19" s="16">
        <f t="shared" si="21"/>
        <v>6808</v>
      </c>
      <c r="K19" s="15">
        <f t="shared" ref="K19" si="24">E19+G19-I19</f>
        <v>7900</v>
      </c>
      <c r="L19" s="16">
        <f t="shared" ref="L19" si="25">F19+H19-J19</f>
        <v>23384</v>
      </c>
    </row>
    <row r="20" spans="1:12" ht="25.5" x14ac:dyDescent="0.25">
      <c r="A20" s="12">
        <v>13</v>
      </c>
      <c r="B20" s="13" t="s">
        <v>16</v>
      </c>
      <c r="C20" s="12" t="s">
        <v>10</v>
      </c>
      <c r="D20" s="14">
        <v>81.56</v>
      </c>
      <c r="E20" s="15">
        <v>280</v>
      </c>
      <c r="F20" s="16">
        <f t="shared" si="4"/>
        <v>22836.799999999999</v>
      </c>
      <c r="G20" s="15"/>
      <c r="H20" s="16">
        <f t="shared" si="1"/>
        <v>0</v>
      </c>
      <c r="I20" s="17"/>
      <c r="J20" s="16">
        <f t="shared" si="21"/>
        <v>0</v>
      </c>
      <c r="K20" s="15">
        <f t="shared" si="3"/>
        <v>280</v>
      </c>
      <c r="L20" s="16">
        <f t="shared" si="3"/>
        <v>22836.799999999999</v>
      </c>
    </row>
    <row r="21" spans="1:12" ht="25.5" x14ac:dyDescent="0.25">
      <c r="A21" s="12"/>
      <c r="B21" s="13" t="s">
        <v>16</v>
      </c>
      <c r="C21" s="12" t="s">
        <v>10</v>
      </c>
      <c r="D21" s="14">
        <v>102.56</v>
      </c>
      <c r="E21" s="15">
        <v>180</v>
      </c>
      <c r="F21" s="16">
        <f t="shared" si="4"/>
        <v>18460.8</v>
      </c>
      <c r="G21" s="15"/>
      <c r="H21" s="16">
        <f t="shared" si="1"/>
        <v>0</v>
      </c>
      <c r="I21" s="17"/>
      <c r="J21" s="16">
        <f t="shared" si="21"/>
        <v>0</v>
      </c>
      <c r="K21" s="15">
        <f t="shared" si="3"/>
        <v>180</v>
      </c>
      <c r="L21" s="16">
        <f t="shared" si="3"/>
        <v>18460.8</v>
      </c>
    </row>
    <row r="22" spans="1:12" ht="21.75" customHeight="1" x14ac:dyDescent="0.25">
      <c r="A22" s="12">
        <v>14</v>
      </c>
      <c r="B22" s="13" t="s">
        <v>24</v>
      </c>
      <c r="C22" s="12" t="s">
        <v>10</v>
      </c>
      <c r="D22" s="14">
        <v>83.76</v>
      </c>
      <c r="E22" s="15">
        <v>460</v>
      </c>
      <c r="F22" s="16">
        <f>E22*D22</f>
        <v>38529.600000000006</v>
      </c>
      <c r="G22" s="15"/>
      <c r="H22" s="16">
        <f t="shared" si="1"/>
        <v>0</v>
      </c>
      <c r="I22" s="17"/>
      <c r="J22" s="16">
        <f t="shared" ref="J22" si="26">I22*D22</f>
        <v>0</v>
      </c>
      <c r="K22" s="15">
        <f t="shared" ref="K22" si="27">E22+G22-I22</f>
        <v>460</v>
      </c>
      <c r="L22" s="16">
        <f t="shared" ref="L22" si="28">F22+H22-J22</f>
        <v>38529.600000000006</v>
      </c>
    </row>
    <row r="23" spans="1:12" ht="25.5" x14ac:dyDescent="0.25">
      <c r="A23" s="12">
        <v>15</v>
      </c>
      <c r="B23" s="13" t="s">
        <v>35</v>
      </c>
      <c r="C23" s="12" t="s">
        <v>10</v>
      </c>
      <c r="D23" s="14">
        <v>85.04</v>
      </c>
      <c r="E23" s="15">
        <v>275</v>
      </c>
      <c r="F23" s="16">
        <f t="shared" si="4"/>
        <v>23386</v>
      </c>
      <c r="G23" s="15"/>
      <c r="H23" s="16">
        <f t="shared" si="1"/>
        <v>0</v>
      </c>
      <c r="I23" s="17"/>
      <c r="J23" s="16">
        <f t="shared" ref="J23:J35" si="29">I23*D23</f>
        <v>0</v>
      </c>
      <c r="K23" s="15">
        <f t="shared" si="3"/>
        <v>275</v>
      </c>
      <c r="L23" s="16">
        <f t="shared" si="3"/>
        <v>23386</v>
      </c>
    </row>
    <row r="24" spans="1:12" ht="25.5" x14ac:dyDescent="0.25">
      <c r="A24" s="12">
        <v>16</v>
      </c>
      <c r="B24" s="13" t="s">
        <v>88</v>
      </c>
      <c r="C24" s="12" t="s">
        <v>10</v>
      </c>
      <c r="D24" s="14">
        <v>86.54</v>
      </c>
      <c r="E24" s="15">
        <v>500</v>
      </c>
      <c r="F24" s="16">
        <f t="shared" si="4"/>
        <v>43270</v>
      </c>
      <c r="G24" s="15"/>
      <c r="H24" s="16">
        <f t="shared" si="1"/>
        <v>0</v>
      </c>
      <c r="I24" s="17"/>
      <c r="J24" s="16">
        <f t="shared" si="29"/>
        <v>0</v>
      </c>
      <c r="K24" s="15">
        <f t="shared" ref="K24" si="30">E24+G24-I24</f>
        <v>500</v>
      </c>
      <c r="L24" s="16">
        <f t="shared" ref="L24" si="31">F24+H24-J24</f>
        <v>43270</v>
      </c>
    </row>
    <row r="25" spans="1:12" ht="27" customHeight="1" x14ac:dyDescent="0.25">
      <c r="A25" s="12">
        <v>17</v>
      </c>
      <c r="B25" s="13" t="s">
        <v>61</v>
      </c>
      <c r="C25" s="12" t="s">
        <v>10</v>
      </c>
      <c r="D25" s="14">
        <v>100.95</v>
      </c>
      <c r="E25" s="15">
        <v>100</v>
      </c>
      <c r="F25" s="16">
        <f t="shared" si="4"/>
        <v>10095</v>
      </c>
      <c r="G25" s="15"/>
      <c r="H25" s="16">
        <f t="shared" si="1"/>
        <v>0</v>
      </c>
      <c r="I25" s="17"/>
      <c r="J25" s="16">
        <f t="shared" si="29"/>
        <v>0</v>
      </c>
      <c r="K25" s="15">
        <f t="shared" ref="K25" si="32">E25+G25-I25</f>
        <v>100</v>
      </c>
      <c r="L25" s="16">
        <f t="shared" ref="L25" si="33">F25+H25-J25</f>
        <v>10095</v>
      </c>
    </row>
    <row r="26" spans="1:12" ht="27" customHeight="1" x14ac:dyDescent="0.25">
      <c r="A26" s="12"/>
      <c r="B26" s="13" t="s">
        <v>61</v>
      </c>
      <c r="C26" s="12" t="s">
        <v>10</v>
      </c>
      <c r="D26" s="14">
        <v>102.74</v>
      </c>
      <c r="E26" s="15">
        <v>100</v>
      </c>
      <c r="F26" s="16">
        <f t="shared" si="4"/>
        <v>10274</v>
      </c>
      <c r="G26" s="15"/>
      <c r="H26" s="16">
        <f t="shared" si="1"/>
        <v>0</v>
      </c>
      <c r="I26" s="17"/>
      <c r="J26" s="16">
        <f t="shared" ref="J26" si="34">I26*D26</f>
        <v>0</v>
      </c>
      <c r="K26" s="15">
        <f t="shared" ref="K26" si="35">E26+G26-I26</f>
        <v>100</v>
      </c>
      <c r="L26" s="16">
        <f t="shared" ref="L26" si="36">F26+H26-J26</f>
        <v>10274</v>
      </c>
    </row>
    <row r="27" spans="1:12" ht="25.5" x14ac:dyDescent="0.25">
      <c r="A27" s="12">
        <v>18</v>
      </c>
      <c r="B27" s="13" t="s">
        <v>54</v>
      </c>
      <c r="C27" s="12" t="s">
        <v>10</v>
      </c>
      <c r="D27" s="14">
        <v>14.21</v>
      </c>
      <c r="E27" s="15">
        <v>700</v>
      </c>
      <c r="F27" s="16">
        <f t="shared" si="4"/>
        <v>9947</v>
      </c>
      <c r="G27" s="15"/>
      <c r="H27" s="16">
        <f t="shared" si="1"/>
        <v>0</v>
      </c>
      <c r="I27" s="17"/>
      <c r="J27" s="16">
        <f t="shared" si="29"/>
        <v>0</v>
      </c>
      <c r="K27" s="15">
        <f t="shared" ref="K27" si="37">E27+G27-I27</f>
        <v>700</v>
      </c>
      <c r="L27" s="16">
        <f t="shared" ref="L27" si="38">F27+H27-J27</f>
        <v>9947</v>
      </c>
    </row>
    <row r="28" spans="1:12" ht="25.5" x14ac:dyDescent="0.25">
      <c r="A28" s="12"/>
      <c r="B28" s="13" t="s">
        <v>54</v>
      </c>
      <c r="C28" s="12" t="s">
        <v>10</v>
      </c>
      <c r="D28" s="14">
        <v>14.04</v>
      </c>
      <c r="E28" s="15">
        <v>1700</v>
      </c>
      <c r="F28" s="16">
        <f t="shared" si="4"/>
        <v>23868</v>
      </c>
      <c r="G28" s="15"/>
      <c r="H28" s="16">
        <f t="shared" si="1"/>
        <v>0</v>
      </c>
      <c r="I28" s="17"/>
      <c r="J28" s="16">
        <f t="shared" si="29"/>
        <v>0</v>
      </c>
      <c r="K28" s="15">
        <f t="shared" ref="K28" si="39">E28+G28-I28</f>
        <v>1700</v>
      </c>
      <c r="L28" s="16">
        <f t="shared" ref="L28" si="40">F28+H28-J28</f>
        <v>23868</v>
      </c>
    </row>
    <row r="29" spans="1:12" x14ac:dyDescent="0.25">
      <c r="A29" s="12">
        <v>19</v>
      </c>
      <c r="B29" s="13" t="s">
        <v>51</v>
      </c>
      <c r="C29" s="12" t="s">
        <v>10</v>
      </c>
      <c r="D29" s="14">
        <v>2.11</v>
      </c>
      <c r="E29" s="15">
        <v>3700</v>
      </c>
      <c r="F29" s="16">
        <f t="shared" si="4"/>
        <v>7806.9999999999991</v>
      </c>
      <c r="G29" s="15"/>
      <c r="H29" s="16">
        <f t="shared" si="1"/>
        <v>0</v>
      </c>
      <c r="I29" s="17"/>
      <c r="J29" s="16">
        <f t="shared" si="29"/>
        <v>0</v>
      </c>
      <c r="K29" s="15">
        <f t="shared" ref="K29" si="41">E29+G29-I29</f>
        <v>3700</v>
      </c>
      <c r="L29" s="16">
        <f t="shared" ref="L29" si="42">F29+H29-J29</f>
        <v>7806.9999999999991</v>
      </c>
    </row>
    <row r="30" spans="1:12" x14ac:dyDescent="0.25">
      <c r="A30" s="12"/>
      <c r="B30" s="13" t="s">
        <v>97</v>
      </c>
      <c r="C30" s="12" t="s">
        <v>10</v>
      </c>
      <c r="D30" s="14">
        <v>2.56</v>
      </c>
      <c r="E30" s="15">
        <v>2000</v>
      </c>
      <c r="F30" s="16">
        <f t="shared" si="4"/>
        <v>5120</v>
      </c>
      <c r="G30" s="15"/>
      <c r="H30" s="16">
        <f t="shared" si="1"/>
        <v>0</v>
      </c>
      <c r="I30" s="17"/>
      <c r="J30" s="16">
        <f t="shared" si="29"/>
        <v>0</v>
      </c>
      <c r="K30" s="15">
        <f t="shared" ref="K30" si="43">E30+G30-I30</f>
        <v>2000</v>
      </c>
      <c r="L30" s="16">
        <f t="shared" ref="L30" si="44">F30+H30-J30</f>
        <v>5120</v>
      </c>
    </row>
    <row r="31" spans="1:12" ht="25.5" x14ac:dyDescent="0.25">
      <c r="A31" s="12">
        <v>20</v>
      </c>
      <c r="B31" s="13" t="s">
        <v>113</v>
      </c>
      <c r="C31" s="12" t="s">
        <v>10</v>
      </c>
      <c r="D31" s="14">
        <v>2.56</v>
      </c>
      <c r="E31" s="15">
        <v>3500</v>
      </c>
      <c r="F31" s="16">
        <f>E31*D31</f>
        <v>8960</v>
      </c>
      <c r="G31" s="15"/>
      <c r="H31" s="16">
        <f t="shared" si="1"/>
        <v>0</v>
      </c>
      <c r="I31" s="17">
        <f>100</f>
        <v>100</v>
      </c>
      <c r="J31" s="16">
        <f t="shared" ref="J31" si="45">I31*D31</f>
        <v>256</v>
      </c>
      <c r="K31" s="15">
        <f t="shared" ref="K31" si="46">E31+G31-I31</f>
        <v>3400</v>
      </c>
      <c r="L31" s="16">
        <f t="shared" ref="L31" si="47">F31+H31-J31</f>
        <v>8704</v>
      </c>
    </row>
    <row r="32" spans="1:12" ht="25.5" x14ac:dyDescent="0.25">
      <c r="A32" s="12">
        <v>21</v>
      </c>
      <c r="B32" s="13" t="s">
        <v>110</v>
      </c>
      <c r="C32" s="12" t="s">
        <v>10</v>
      </c>
      <c r="D32" s="14">
        <v>14.04</v>
      </c>
      <c r="E32" s="15">
        <v>3000</v>
      </c>
      <c r="F32" s="16">
        <f>E32*D32</f>
        <v>42120</v>
      </c>
      <c r="G32" s="15"/>
      <c r="H32" s="16">
        <f t="shared" si="1"/>
        <v>0</v>
      </c>
      <c r="I32" s="17"/>
      <c r="J32" s="16">
        <f t="shared" ref="J32:J33" si="48">I32*D32</f>
        <v>0</v>
      </c>
      <c r="K32" s="15">
        <f t="shared" ref="K32" si="49">E32+G32-I32</f>
        <v>3000</v>
      </c>
      <c r="L32" s="16">
        <f t="shared" ref="L32" si="50">F32+H32-J32</f>
        <v>42120</v>
      </c>
    </row>
    <row r="33" spans="1:12" x14ac:dyDescent="0.25">
      <c r="A33" s="12">
        <v>22</v>
      </c>
      <c r="B33" s="13" t="s">
        <v>116</v>
      </c>
      <c r="C33" s="12" t="s">
        <v>10</v>
      </c>
      <c r="D33" s="14">
        <v>1310.54</v>
      </c>
      <c r="E33" s="15">
        <v>5</v>
      </c>
      <c r="F33" s="16">
        <f>E33*D33</f>
        <v>6552.7</v>
      </c>
      <c r="G33" s="15"/>
      <c r="H33" s="16">
        <f t="shared" si="1"/>
        <v>0</v>
      </c>
      <c r="I33" s="17"/>
      <c r="J33" s="16">
        <f t="shared" si="48"/>
        <v>0</v>
      </c>
      <c r="K33" s="15">
        <f t="shared" ref="K33" si="51">E33+G33-I33</f>
        <v>5</v>
      </c>
      <c r="L33" s="16">
        <f t="shared" ref="L33" si="52">F33+H33-J33</f>
        <v>6552.7</v>
      </c>
    </row>
    <row r="34" spans="1:12" ht="25.5" customHeight="1" x14ac:dyDescent="0.25">
      <c r="A34" s="12">
        <v>23</v>
      </c>
      <c r="B34" s="13" t="s">
        <v>59</v>
      </c>
      <c r="C34" s="12" t="s">
        <v>10</v>
      </c>
      <c r="D34" s="14">
        <v>89.7</v>
      </c>
      <c r="E34" s="15">
        <v>48</v>
      </c>
      <c r="F34" s="16">
        <f t="shared" si="4"/>
        <v>4305.6000000000004</v>
      </c>
      <c r="G34" s="15"/>
      <c r="H34" s="16">
        <f t="shared" si="1"/>
        <v>0</v>
      </c>
      <c r="I34" s="17"/>
      <c r="J34" s="16">
        <f t="shared" si="29"/>
        <v>0</v>
      </c>
      <c r="K34" s="15">
        <f t="shared" ref="K34:K35" si="53">E34+G34-I34</f>
        <v>48</v>
      </c>
      <c r="L34" s="16">
        <f t="shared" ref="L34:L35" si="54">F34+H34-J34</f>
        <v>4305.6000000000004</v>
      </c>
    </row>
    <row r="35" spans="1:12" ht="25.5" x14ac:dyDescent="0.25">
      <c r="A35" s="12">
        <v>24</v>
      </c>
      <c r="B35" s="13" t="s">
        <v>58</v>
      </c>
      <c r="C35" s="12"/>
      <c r="D35" s="14">
        <v>71.3</v>
      </c>
      <c r="E35" s="15">
        <v>48</v>
      </c>
      <c r="F35" s="16">
        <f t="shared" si="4"/>
        <v>3422.3999999999996</v>
      </c>
      <c r="G35" s="15"/>
      <c r="H35" s="16">
        <f t="shared" si="1"/>
        <v>0</v>
      </c>
      <c r="I35" s="17"/>
      <c r="J35" s="16">
        <f t="shared" si="29"/>
        <v>0</v>
      </c>
      <c r="K35" s="15">
        <f t="shared" si="53"/>
        <v>48</v>
      </c>
      <c r="L35" s="16">
        <f t="shared" si="54"/>
        <v>3422.3999999999996</v>
      </c>
    </row>
    <row r="36" spans="1:12" ht="13.5" customHeight="1" x14ac:dyDescent="0.25">
      <c r="A36" s="12">
        <v>25</v>
      </c>
      <c r="B36" s="13" t="s">
        <v>17</v>
      </c>
      <c r="C36" s="12" t="s">
        <v>10</v>
      </c>
      <c r="D36" s="14">
        <v>33</v>
      </c>
      <c r="E36" s="15">
        <v>228</v>
      </c>
      <c r="F36" s="16">
        <f t="shared" si="4"/>
        <v>7524</v>
      </c>
      <c r="G36" s="15"/>
      <c r="H36" s="16">
        <f t="shared" si="1"/>
        <v>0</v>
      </c>
      <c r="I36" s="17"/>
      <c r="J36" s="16">
        <f t="shared" si="21"/>
        <v>0</v>
      </c>
      <c r="K36" s="15">
        <f t="shared" si="3"/>
        <v>228</v>
      </c>
      <c r="L36" s="16">
        <f t="shared" si="3"/>
        <v>7524</v>
      </c>
    </row>
    <row r="37" spans="1:12" ht="24" customHeight="1" x14ac:dyDescent="0.25">
      <c r="A37" s="12">
        <v>26</v>
      </c>
      <c r="B37" s="13" t="s">
        <v>28</v>
      </c>
      <c r="C37" s="12" t="s">
        <v>10</v>
      </c>
      <c r="D37" s="14">
        <v>35.6</v>
      </c>
      <c r="E37" s="15">
        <v>252</v>
      </c>
      <c r="F37" s="16">
        <f t="shared" si="4"/>
        <v>8971.2000000000007</v>
      </c>
      <c r="G37" s="15"/>
      <c r="H37" s="16">
        <f t="shared" si="1"/>
        <v>0</v>
      </c>
      <c r="I37" s="17"/>
      <c r="J37" s="16">
        <f t="shared" ref="J37:J46" si="55">I37*D37</f>
        <v>0</v>
      </c>
      <c r="K37" s="15">
        <f t="shared" si="3"/>
        <v>252</v>
      </c>
      <c r="L37" s="16">
        <f t="shared" si="3"/>
        <v>8971.2000000000007</v>
      </c>
    </row>
    <row r="38" spans="1:12" ht="13.5" customHeight="1" x14ac:dyDescent="0.25">
      <c r="A38" s="12">
        <v>27</v>
      </c>
      <c r="B38" s="13" t="s">
        <v>37</v>
      </c>
      <c r="C38" s="12" t="s">
        <v>10</v>
      </c>
      <c r="D38" s="14">
        <v>25.2</v>
      </c>
      <c r="E38" s="15">
        <v>96</v>
      </c>
      <c r="F38" s="16">
        <f t="shared" si="4"/>
        <v>2419.1999999999998</v>
      </c>
      <c r="G38" s="15"/>
      <c r="H38" s="16">
        <f t="shared" si="1"/>
        <v>0</v>
      </c>
      <c r="I38" s="17"/>
      <c r="J38" s="16">
        <f t="shared" si="55"/>
        <v>0</v>
      </c>
      <c r="K38" s="15">
        <f t="shared" si="3"/>
        <v>96</v>
      </c>
      <c r="L38" s="16">
        <f t="shared" si="3"/>
        <v>2419.1999999999998</v>
      </c>
    </row>
    <row r="39" spans="1:12" ht="13.5" customHeight="1" x14ac:dyDescent="0.25">
      <c r="A39" s="12">
        <v>28</v>
      </c>
      <c r="B39" s="13" t="s">
        <v>38</v>
      </c>
      <c r="C39" s="12" t="s">
        <v>10</v>
      </c>
      <c r="D39" s="14">
        <v>21.47</v>
      </c>
      <c r="E39" s="15">
        <v>300</v>
      </c>
      <c r="F39" s="16">
        <f t="shared" si="4"/>
        <v>6441</v>
      </c>
      <c r="G39" s="15"/>
      <c r="H39" s="16">
        <f t="shared" si="1"/>
        <v>0</v>
      </c>
      <c r="I39" s="17">
        <f>120</f>
        <v>120</v>
      </c>
      <c r="J39" s="16">
        <f t="shared" si="55"/>
        <v>2576.3999999999996</v>
      </c>
      <c r="K39" s="15">
        <f t="shared" si="3"/>
        <v>180</v>
      </c>
      <c r="L39" s="16">
        <f t="shared" si="3"/>
        <v>3864.6000000000004</v>
      </c>
    </row>
    <row r="40" spans="1:12" ht="13.5" customHeight="1" x14ac:dyDescent="0.25">
      <c r="A40" s="12">
        <v>29</v>
      </c>
      <c r="B40" s="13" t="s">
        <v>39</v>
      </c>
      <c r="C40" s="12" t="s">
        <v>10</v>
      </c>
      <c r="D40" s="14">
        <v>21.46</v>
      </c>
      <c r="E40" s="15">
        <v>396</v>
      </c>
      <c r="F40" s="16">
        <f t="shared" si="4"/>
        <v>8498.16</v>
      </c>
      <c r="G40" s="15"/>
      <c r="H40" s="16">
        <f t="shared" si="1"/>
        <v>0</v>
      </c>
      <c r="I40" s="17">
        <f>120</f>
        <v>120</v>
      </c>
      <c r="J40" s="16">
        <f t="shared" ref="J40" si="56">I40*D40</f>
        <v>2575.2000000000003</v>
      </c>
      <c r="K40" s="15">
        <f t="shared" ref="K40" si="57">E40+G40-I40</f>
        <v>276</v>
      </c>
      <c r="L40" s="16">
        <f t="shared" ref="L40" si="58">F40+H40-J40</f>
        <v>5922.9599999999991</v>
      </c>
    </row>
    <row r="41" spans="1:12" ht="13.5" customHeight="1" x14ac:dyDescent="0.25">
      <c r="A41" s="12">
        <v>30</v>
      </c>
      <c r="B41" s="13" t="s">
        <v>40</v>
      </c>
      <c r="C41" s="12" t="s">
        <v>10</v>
      </c>
      <c r="D41" s="14">
        <v>25.2</v>
      </c>
      <c r="E41" s="15">
        <v>228</v>
      </c>
      <c r="F41" s="16">
        <f t="shared" si="4"/>
        <v>5745.5999999999995</v>
      </c>
      <c r="G41" s="15"/>
      <c r="H41" s="16">
        <f t="shared" si="1"/>
        <v>0</v>
      </c>
      <c r="I41" s="17">
        <f>60</f>
        <v>60</v>
      </c>
      <c r="J41" s="16">
        <f t="shared" si="55"/>
        <v>1512</v>
      </c>
      <c r="K41" s="15">
        <f t="shared" si="3"/>
        <v>168</v>
      </c>
      <c r="L41" s="16">
        <f t="shared" si="3"/>
        <v>4233.5999999999995</v>
      </c>
    </row>
    <row r="42" spans="1:12" ht="17.25" customHeight="1" x14ac:dyDescent="0.25">
      <c r="A42" s="12">
        <v>31</v>
      </c>
      <c r="B42" s="13" t="s">
        <v>85</v>
      </c>
      <c r="C42" s="12" t="s">
        <v>10</v>
      </c>
      <c r="D42" s="14">
        <v>28.4</v>
      </c>
      <c r="E42" s="15">
        <v>360</v>
      </c>
      <c r="F42" s="16">
        <f t="shared" si="4"/>
        <v>10224</v>
      </c>
      <c r="G42" s="15"/>
      <c r="H42" s="16">
        <f t="shared" si="1"/>
        <v>0</v>
      </c>
      <c r="I42" s="17"/>
      <c r="J42" s="16">
        <f t="shared" si="55"/>
        <v>0</v>
      </c>
      <c r="K42" s="15">
        <f t="shared" si="3"/>
        <v>360</v>
      </c>
      <c r="L42" s="16">
        <f t="shared" si="3"/>
        <v>10224</v>
      </c>
    </row>
    <row r="43" spans="1:12" ht="13.5" customHeight="1" x14ac:dyDescent="0.25">
      <c r="A43" s="12">
        <v>32</v>
      </c>
      <c r="B43" s="13" t="s">
        <v>41</v>
      </c>
      <c r="C43" s="12" t="s">
        <v>10</v>
      </c>
      <c r="D43" s="14">
        <v>66.150000000000006</v>
      </c>
      <c r="E43" s="15"/>
      <c r="F43" s="16">
        <f t="shared" si="4"/>
        <v>0</v>
      </c>
      <c r="G43" s="15"/>
      <c r="H43" s="16">
        <f t="shared" si="1"/>
        <v>0</v>
      </c>
      <c r="I43" s="17"/>
      <c r="J43" s="16">
        <f t="shared" si="55"/>
        <v>0</v>
      </c>
      <c r="K43" s="15">
        <f t="shared" si="3"/>
        <v>0</v>
      </c>
      <c r="L43" s="16">
        <f t="shared" si="3"/>
        <v>0</v>
      </c>
    </row>
    <row r="44" spans="1:12" ht="13.5" customHeight="1" x14ac:dyDescent="0.25">
      <c r="A44" s="12">
        <v>33</v>
      </c>
      <c r="B44" s="13" t="s">
        <v>42</v>
      </c>
      <c r="C44" s="12" t="s">
        <v>10</v>
      </c>
      <c r="D44" s="14">
        <v>66.150000000000006</v>
      </c>
      <c r="E44" s="15">
        <v>180</v>
      </c>
      <c r="F44" s="16">
        <f t="shared" si="4"/>
        <v>11907.000000000002</v>
      </c>
      <c r="G44" s="15"/>
      <c r="H44" s="16">
        <f t="shared" si="1"/>
        <v>0</v>
      </c>
      <c r="I44" s="17"/>
      <c r="J44" s="16">
        <f t="shared" si="55"/>
        <v>0</v>
      </c>
      <c r="K44" s="15">
        <f t="shared" si="3"/>
        <v>180</v>
      </c>
      <c r="L44" s="16">
        <f t="shared" si="3"/>
        <v>11907.000000000002</v>
      </c>
    </row>
    <row r="45" spans="1:12" ht="13.5" customHeight="1" x14ac:dyDescent="0.25">
      <c r="A45" s="12">
        <v>34</v>
      </c>
      <c r="B45" s="13" t="s">
        <v>43</v>
      </c>
      <c r="C45" s="12" t="s">
        <v>10</v>
      </c>
      <c r="D45" s="14">
        <v>66.150000000000006</v>
      </c>
      <c r="E45" s="15">
        <v>336</v>
      </c>
      <c r="F45" s="16">
        <f t="shared" si="4"/>
        <v>22226.400000000001</v>
      </c>
      <c r="G45" s="15"/>
      <c r="H45" s="16">
        <f t="shared" si="1"/>
        <v>0</v>
      </c>
      <c r="I45" s="17"/>
      <c r="J45" s="16">
        <f t="shared" si="55"/>
        <v>0</v>
      </c>
      <c r="K45" s="15">
        <f t="shared" si="3"/>
        <v>336</v>
      </c>
      <c r="L45" s="16">
        <f t="shared" si="3"/>
        <v>22226.400000000001</v>
      </c>
    </row>
    <row r="46" spans="1:12" ht="13.5" customHeight="1" x14ac:dyDescent="0.25">
      <c r="A46" s="12"/>
      <c r="B46" s="13" t="s">
        <v>43</v>
      </c>
      <c r="C46" s="12" t="s">
        <v>10</v>
      </c>
      <c r="D46" s="14">
        <v>65.400000000000006</v>
      </c>
      <c r="E46" s="15">
        <v>408</v>
      </c>
      <c r="F46" s="16">
        <f t="shared" si="4"/>
        <v>26683.200000000001</v>
      </c>
      <c r="G46" s="15"/>
      <c r="H46" s="16">
        <f t="shared" si="1"/>
        <v>0</v>
      </c>
      <c r="I46" s="17"/>
      <c r="J46" s="16">
        <f t="shared" si="55"/>
        <v>0</v>
      </c>
      <c r="K46" s="15">
        <f t="shared" ref="K46" si="59">E46+G46-I46</f>
        <v>408</v>
      </c>
      <c r="L46" s="16">
        <f t="shared" ref="L46" si="60">F46+H46-J46</f>
        <v>26683.200000000001</v>
      </c>
    </row>
    <row r="47" spans="1:12" ht="36.75" customHeight="1" x14ac:dyDescent="0.25">
      <c r="A47" s="12">
        <v>35</v>
      </c>
      <c r="B47" s="13" t="s">
        <v>60</v>
      </c>
      <c r="C47" s="12" t="s">
        <v>34</v>
      </c>
      <c r="D47" s="14">
        <v>56.23</v>
      </c>
      <c r="E47" s="15">
        <v>950</v>
      </c>
      <c r="F47" s="16">
        <f t="shared" si="4"/>
        <v>53418.5</v>
      </c>
      <c r="G47" s="15"/>
      <c r="H47" s="16">
        <f t="shared" si="1"/>
        <v>0</v>
      </c>
      <c r="I47" s="17"/>
      <c r="J47" s="16">
        <f t="shared" ref="J47" si="61">I47*D47</f>
        <v>0</v>
      </c>
      <c r="K47" s="15">
        <f t="shared" ref="K47" si="62">E47+G47-I47</f>
        <v>950</v>
      </c>
      <c r="L47" s="16">
        <f t="shared" ref="L47" si="63">F47+H47-J47</f>
        <v>53418.5</v>
      </c>
    </row>
    <row r="48" spans="1:12" ht="13.5" customHeight="1" x14ac:dyDescent="0.25">
      <c r="A48" s="12">
        <v>36</v>
      </c>
      <c r="B48" s="13" t="s">
        <v>56</v>
      </c>
      <c r="C48" s="12" t="s">
        <v>10</v>
      </c>
      <c r="D48" s="14">
        <v>17.5</v>
      </c>
      <c r="E48" s="15">
        <v>650</v>
      </c>
      <c r="F48" s="16">
        <f t="shared" si="4"/>
        <v>11375</v>
      </c>
      <c r="G48" s="15"/>
      <c r="H48" s="16">
        <f t="shared" si="1"/>
        <v>0</v>
      </c>
      <c r="I48" s="17"/>
      <c r="J48" s="16">
        <f t="shared" ref="J48" si="64">I48*D48</f>
        <v>0</v>
      </c>
      <c r="K48" s="15">
        <f t="shared" ref="K48" si="65">E48+G48-I48</f>
        <v>650</v>
      </c>
      <c r="L48" s="16">
        <f t="shared" ref="L48" si="66">F48+H48-J48</f>
        <v>11375</v>
      </c>
    </row>
    <row r="49" spans="1:12" ht="13.5" customHeight="1" x14ac:dyDescent="0.25">
      <c r="A49" s="12">
        <v>37</v>
      </c>
      <c r="B49" s="13" t="s">
        <v>32</v>
      </c>
      <c r="C49" s="12" t="s">
        <v>10</v>
      </c>
      <c r="D49" s="14">
        <v>21.05</v>
      </c>
      <c r="E49" s="15">
        <v>252</v>
      </c>
      <c r="F49" s="16">
        <f t="shared" si="4"/>
        <v>5304.6</v>
      </c>
      <c r="G49" s="15"/>
      <c r="H49" s="16">
        <f t="shared" si="1"/>
        <v>0</v>
      </c>
      <c r="I49" s="17"/>
      <c r="J49" s="16">
        <f t="shared" ref="J49" si="67">I49*D49</f>
        <v>0</v>
      </c>
      <c r="K49" s="15">
        <f t="shared" ref="K49" si="68">E49+G49-I49</f>
        <v>252</v>
      </c>
      <c r="L49" s="16">
        <f t="shared" ref="L49" si="69">F49+H49-J49</f>
        <v>5304.6</v>
      </c>
    </row>
    <row r="50" spans="1:12" ht="27.75" customHeight="1" x14ac:dyDescent="0.25">
      <c r="A50" s="12">
        <v>38</v>
      </c>
      <c r="B50" s="13" t="s">
        <v>18</v>
      </c>
      <c r="C50" s="12" t="s">
        <v>10</v>
      </c>
      <c r="D50" s="14">
        <v>3.73</v>
      </c>
      <c r="E50" s="15">
        <v>2680</v>
      </c>
      <c r="F50" s="16">
        <f t="shared" si="4"/>
        <v>9996.4</v>
      </c>
      <c r="G50" s="15"/>
      <c r="H50" s="16">
        <f t="shared" si="1"/>
        <v>0</v>
      </c>
      <c r="I50" s="17"/>
      <c r="J50" s="16">
        <f t="shared" ref="J50:J52" si="70">I50*D50</f>
        <v>0</v>
      </c>
      <c r="K50" s="15">
        <f t="shared" si="3"/>
        <v>2680</v>
      </c>
      <c r="L50" s="16">
        <f t="shared" si="3"/>
        <v>9996.4</v>
      </c>
    </row>
    <row r="51" spans="1:12" ht="29.25" customHeight="1" x14ac:dyDescent="0.25">
      <c r="A51" s="12">
        <v>39</v>
      </c>
      <c r="B51" s="13" t="s">
        <v>76</v>
      </c>
      <c r="C51" s="12" t="s">
        <v>10</v>
      </c>
      <c r="D51" s="14">
        <v>4.5</v>
      </c>
      <c r="E51" s="15">
        <v>3085</v>
      </c>
      <c r="F51" s="16">
        <f t="shared" si="4"/>
        <v>13882.5</v>
      </c>
      <c r="G51" s="15">
        <v>300</v>
      </c>
      <c r="H51" s="16">
        <f t="shared" si="1"/>
        <v>1350</v>
      </c>
      <c r="I51" s="17">
        <f>100</f>
        <v>100</v>
      </c>
      <c r="J51" s="16">
        <f t="shared" ref="J51" si="71">I51*D51</f>
        <v>450</v>
      </c>
      <c r="K51" s="15">
        <f t="shared" ref="K51" si="72">E51+G51-I51</f>
        <v>3285</v>
      </c>
      <c r="L51" s="16">
        <f t="shared" ref="L51" si="73">F51+H51-J51</f>
        <v>14782.5</v>
      </c>
    </row>
    <row r="52" spans="1:12" ht="32.25" customHeight="1" x14ac:dyDescent="0.25">
      <c r="A52" s="12">
        <v>40</v>
      </c>
      <c r="B52" s="13" t="s">
        <v>52</v>
      </c>
      <c r="C52" s="12" t="s">
        <v>10</v>
      </c>
      <c r="D52" s="14">
        <v>6.35</v>
      </c>
      <c r="E52" s="15">
        <v>340</v>
      </c>
      <c r="F52" s="16">
        <f t="shared" si="4"/>
        <v>2159</v>
      </c>
      <c r="G52" s="15"/>
      <c r="H52" s="16">
        <f t="shared" si="1"/>
        <v>0</v>
      </c>
      <c r="I52" s="17"/>
      <c r="J52" s="16">
        <f t="shared" si="70"/>
        <v>0</v>
      </c>
      <c r="K52" s="15">
        <f t="shared" ref="K52:K53" si="74">E52+G52-I52</f>
        <v>340</v>
      </c>
      <c r="L52" s="16">
        <f t="shared" ref="L52:L53" si="75">F52+H52-J52</f>
        <v>2159</v>
      </c>
    </row>
    <row r="53" spans="1:12" ht="32.25" customHeight="1" x14ac:dyDescent="0.25">
      <c r="A53" s="12">
        <v>41</v>
      </c>
      <c r="B53" s="13" t="s">
        <v>121</v>
      </c>
      <c r="C53" s="12" t="s">
        <v>10</v>
      </c>
      <c r="D53" s="14">
        <v>29.32</v>
      </c>
      <c r="E53" s="15">
        <v>200</v>
      </c>
      <c r="F53" s="16">
        <f t="shared" si="4"/>
        <v>5864</v>
      </c>
      <c r="G53" s="15"/>
      <c r="H53" s="16">
        <f t="shared" si="1"/>
        <v>0</v>
      </c>
      <c r="I53" s="17"/>
      <c r="J53" s="16"/>
      <c r="K53" s="15">
        <f t="shared" si="74"/>
        <v>200</v>
      </c>
      <c r="L53" s="16">
        <f t="shared" si="75"/>
        <v>5864</v>
      </c>
    </row>
    <row r="54" spans="1:12" ht="13.5" customHeight="1" x14ac:dyDescent="0.25">
      <c r="A54" s="12"/>
      <c r="B54" s="13" t="s">
        <v>33</v>
      </c>
      <c r="C54" s="12" t="s">
        <v>10</v>
      </c>
      <c r="D54" s="14">
        <v>28.6</v>
      </c>
      <c r="E54" s="15">
        <v>160</v>
      </c>
      <c r="F54" s="16">
        <f t="shared" si="4"/>
        <v>4576</v>
      </c>
      <c r="G54" s="15"/>
      <c r="H54" s="16">
        <f t="shared" si="1"/>
        <v>0</v>
      </c>
      <c r="I54" s="17">
        <f>10</f>
        <v>10</v>
      </c>
      <c r="J54" s="16">
        <f t="shared" ref="J54" si="76">I54*D54</f>
        <v>286</v>
      </c>
      <c r="K54" s="15">
        <f t="shared" si="3"/>
        <v>150</v>
      </c>
      <c r="L54" s="16">
        <f t="shared" si="3"/>
        <v>4290</v>
      </c>
    </row>
    <row r="55" spans="1:12" ht="13.5" customHeight="1" x14ac:dyDescent="0.25">
      <c r="A55" s="12">
        <v>42</v>
      </c>
      <c r="B55" s="13" t="s">
        <v>55</v>
      </c>
      <c r="C55" s="12" t="s">
        <v>10</v>
      </c>
      <c r="D55" s="14">
        <v>28.6</v>
      </c>
      <c r="E55" s="15">
        <v>870</v>
      </c>
      <c r="F55" s="16">
        <f t="shared" si="4"/>
        <v>24882</v>
      </c>
      <c r="G55" s="15"/>
      <c r="H55" s="16">
        <f t="shared" si="1"/>
        <v>0</v>
      </c>
      <c r="I55" s="17">
        <f>10</f>
        <v>10</v>
      </c>
      <c r="J55" s="16">
        <f t="shared" ref="J55:J64" si="77">I55*D55</f>
        <v>286</v>
      </c>
      <c r="K55" s="15">
        <f t="shared" ref="K55" si="78">E55+G55-I55</f>
        <v>860</v>
      </c>
      <c r="L55" s="16">
        <f t="shared" ref="L55" si="79">F55+H55-J55</f>
        <v>24596</v>
      </c>
    </row>
    <row r="56" spans="1:12" ht="24" customHeight="1" x14ac:dyDescent="0.25">
      <c r="A56" s="12">
        <v>43</v>
      </c>
      <c r="B56" s="13" t="s">
        <v>98</v>
      </c>
      <c r="C56" s="12" t="s">
        <v>10</v>
      </c>
      <c r="D56" s="14">
        <v>117.4</v>
      </c>
      <c r="E56" s="15">
        <v>30</v>
      </c>
      <c r="F56" s="16">
        <f t="shared" si="4"/>
        <v>3522</v>
      </c>
      <c r="G56" s="15"/>
      <c r="H56" s="16">
        <f t="shared" si="1"/>
        <v>0</v>
      </c>
      <c r="I56" s="17"/>
      <c r="J56" s="16">
        <f t="shared" ref="J56:J59" si="80">I56*D56</f>
        <v>0</v>
      </c>
      <c r="K56" s="15">
        <f t="shared" ref="K56" si="81">E56+G56-I56</f>
        <v>30</v>
      </c>
      <c r="L56" s="16">
        <f t="shared" ref="L56" si="82">F56+H56-J56</f>
        <v>3522</v>
      </c>
    </row>
    <row r="57" spans="1:12" ht="27.75" customHeight="1" x14ac:dyDescent="0.25">
      <c r="A57" s="12">
        <v>44</v>
      </c>
      <c r="B57" s="13" t="s">
        <v>99</v>
      </c>
      <c r="C57" s="12" t="s">
        <v>10</v>
      </c>
      <c r="D57" s="14">
        <v>117.4</v>
      </c>
      <c r="E57" s="15">
        <v>30</v>
      </c>
      <c r="F57" s="16">
        <f t="shared" si="4"/>
        <v>3522</v>
      </c>
      <c r="G57" s="15"/>
      <c r="H57" s="16">
        <f t="shared" si="1"/>
        <v>0</v>
      </c>
      <c r="I57" s="17"/>
      <c r="J57" s="16">
        <f t="shared" si="80"/>
        <v>0</v>
      </c>
      <c r="K57" s="15">
        <f t="shared" ref="K57" si="83">E57+G57-I57</f>
        <v>30</v>
      </c>
      <c r="L57" s="16">
        <f t="shared" ref="L57" si="84">F57+H57-J57</f>
        <v>3522</v>
      </c>
    </row>
    <row r="58" spans="1:12" ht="27.75" customHeight="1" x14ac:dyDescent="0.25">
      <c r="A58" s="12">
        <v>45</v>
      </c>
      <c r="B58" s="13" t="s">
        <v>107</v>
      </c>
      <c r="C58" s="12" t="s">
        <v>10</v>
      </c>
      <c r="D58" s="14">
        <v>19.2</v>
      </c>
      <c r="E58" s="15">
        <v>2100</v>
      </c>
      <c r="F58" s="16">
        <f t="shared" si="4"/>
        <v>40320</v>
      </c>
      <c r="G58" s="15"/>
      <c r="H58" s="16">
        <f t="shared" si="1"/>
        <v>0</v>
      </c>
      <c r="I58" s="17"/>
      <c r="J58" s="16">
        <f t="shared" si="80"/>
        <v>0</v>
      </c>
      <c r="K58" s="15">
        <f t="shared" ref="K58:K59" si="85">E58+G58-I58</f>
        <v>2100</v>
      </c>
      <c r="L58" s="16">
        <f t="shared" ref="L58:L59" si="86">F58+H58-J58</f>
        <v>40320</v>
      </c>
    </row>
    <row r="59" spans="1:12" ht="27.75" customHeight="1" x14ac:dyDescent="0.25">
      <c r="A59" s="12">
        <v>46</v>
      </c>
      <c r="B59" s="13" t="s">
        <v>123</v>
      </c>
      <c r="C59" s="12" t="s">
        <v>10</v>
      </c>
      <c r="D59" s="14">
        <v>22.48</v>
      </c>
      <c r="E59" s="15">
        <v>240</v>
      </c>
      <c r="F59" s="16">
        <f t="shared" si="4"/>
        <v>5395.2</v>
      </c>
      <c r="G59" s="15"/>
      <c r="H59" s="16">
        <f t="shared" si="1"/>
        <v>0</v>
      </c>
      <c r="I59" s="17">
        <f>12</f>
        <v>12</v>
      </c>
      <c r="J59" s="16">
        <f t="shared" si="80"/>
        <v>269.76</v>
      </c>
      <c r="K59" s="15">
        <f t="shared" si="85"/>
        <v>228</v>
      </c>
      <c r="L59" s="16">
        <f t="shared" si="86"/>
        <v>5125.4399999999996</v>
      </c>
    </row>
    <row r="60" spans="1:12" ht="22.5" customHeight="1" x14ac:dyDescent="0.25">
      <c r="A60" s="12">
        <v>47</v>
      </c>
      <c r="B60" s="13" t="s">
        <v>71</v>
      </c>
      <c r="C60" s="12" t="s">
        <v>10</v>
      </c>
      <c r="D60" s="14">
        <v>52.3</v>
      </c>
      <c r="E60" s="15">
        <v>0</v>
      </c>
      <c r="F60" s="16">
        <f t="shared" si="4"/>
        <v>0</v>
      </c>
      <c r="G60" s="15"/>
      <c r="H60" s="16">
        <f t="shared" si="1"/>
        <v>0</v>
      </c>
      <c r="I60" s="17"/>
      <c r="J60" s="16">
        <f t="shared" si="77"/>
        <v>0</v>
      </c>
      <c r="K60" s="15">
        <f t="shared" ref="K60" si="87">E60+G60-I60</f>
        <v>0</v>
      </c>
      <c r="L60" s="16">
        <f t="shared" ref="L60" si="88">F60+H60-J60</f>
        <v>0</v>
      </c>
    </row>
    <row r="61" spans="1:12" ht="26.25" customHeight="1" x14ac:dyDescent="0.25">
      <c r="A61" s="12">
        <v>48</v>
      </c>
      <c r="B61" s="13" t="s">
        <v>115</v>
      </c>
      <c r="C61" s="12" t="s">
        <v>10</v>
      </c>
      <c r="D61" s="14">
        <v>2.63</v>
      </c>
      <c r="E61" s="15">
        <v>600</v>
      </c>
      <c r="F61" s="16">
        <f t="shared" si="4"/>
        <v>1578</v>
      </c>
      <c r="G61" s="15"/>
      <c r="H61" s="16">
        <f t="shared" si="1"/>
        <v>0</v>
      </c>
      <c r="I61" s="17"/>
      <c r="J61" s="16">
        <f t="shared" ref="J61:J63" si="89">I61*D61</f>
        <v>0</v>
      </c>
      <c r="K61" s="15">
        <f t="shared" ref="K61:K63" si="90">E61+G61-I61</f>
        <v>600</v>
      </c>
      <c r="L61" s="16">
        <f t="shared" ref="L61:L63" si="91">F61+H61-J61</f>
        <v>1578</v>
      </c>
    </row>
    <row r="62" spans="1:12" ht="26.25" customHeight="1" x14ac:dyDescent="0.25">
      <c r="A62" s="12">
        <v>49</v>
      </c>
      <c r="B62" s="13" t="s">
        <v>118</v>
      </c>
      <c r="C62" s="12" t="s">
        <v>10</v>
      </c>
      <c r="D62" s="14">
        <v>2.82</v>
      </c>
      <c r="E62" s="15">
        <v>900</v>
      </c>
      <c r="F62" s="16">
        <f t="shared" si="4"/>
        <v>2538</v>
      </c>
      <c r="G62" s="15"/>
      <c r="H62" s="16">
        <f t="shared" si="1"/>
        <v>0</v>
      </c>
      <c r="I62" s="17"/>
      <c r="J62" s="16">
        <f t="shared" si="89"/>
        <v>0</v>
      </c>
      <c r="K62" s="15">
        <f t="shared" si="90"/>
        <v>900</v>
      </c>
      <c r="L62" s="16">
        <f t="shared" si="91"/>
        <v>2538</v>
      </c>
    </row>
    <row r="63" spans="1:12" ht="26.25" customHeight="1" x14ac:dyDescent="0.25">
      <c r="A63" s="12">
        <v>50</v>
      </c>
      <c r="B63" s="13" t="s">
        <v>119</v>
      </c>
      <c r="C63" s="12" t="s">
        <v>10</v>
      </c>
      <c r="D63" s="14">
        <v>10.78</v>
      </c>
      <c r="E63" s="15">
        <v>900</v>
      </c>
      <c r="F63" s="16">
        <f t="shared" si="4"/>
        <v>9702</v>
      </c>
      <c r="G63" s="15"/>
      <c r="H63" s="16">
        <f t="shared" si="1"/>
        <v>0</v>
      </c>
      <c r="I63" s="17"/>
      <c r="J63" s="16">
        <f t="shared" si="89"/>
        <v>0</v>
      </c>
      <c r="K63" s="15">
        <f t="shared" si="90"/>
        <v>900</v>
      </c>
      <c r="L63" s="16">
        <f t="shared" si="91"/>
        <v>9702</v>
      </c>
    </row>
    <row r="64" spans="1:12" ht="28.5" customHeight="1" x14ac:dyDescent="0.25">
      <c r="A64" s="12">
        <v>51</v>
      </c>
      <c r="B64" s="13" t="s">
        <v>57</v>
      </c>
      <c r="C64" s="12" t="s">
        <v>10</v>
      </c>
      <c r="D64" s="14">
        <v>7.06</v>
      </c>
      <c r="E64" s="15">
        <v>900</v>
      </c>
      <c r="F64" s="16">
        <f t="shared" si="4"/>
        <v>6354</v>
      </c>
      <c r="G64" s="15"/>
      <c r="H64" s="16">
        <f t="shared" si="1"/>
        <v>0</v>
      </c>
      <c r="I64" s="17"/>
      <c r="J64" s="16">
        <f t="shared" si="77"/>
        <v>0</v>
      </c>
      <c r="K64" s="15">
        <f t="shared" ref="K64" si="92">E64+G64-I64</f>
        <v>900</v>
      </c>
      <c r="L64" s="16">
        <f t="shared" ref="L64" si="93">F64+H64-J64</f>
        <v>6354</v>
      </c>
    </row>
    <row r="65" spans="1:12" ht="37.5" customHeight="1" x14ac:dyDescent="0.25">
      <c r="A65" s="12">
        <v>52</v>
      </c>
      <c r="B65" s="13" t="s">
        <v>27</v>
      </c>
      <c r="C65" s="12" t="s">
        <v>10</v>
      </c>
      <c r="D65" s="14">
        <v>174.7</v>
      </c>
      <c r="E65" s="15">
        <v>130</v>
      </c>
      <c r="F65" s="16">
        <f t="shared" si="4"/>
        <v>22711</v>
      </c>
      <c r="G65" s="15"/>
      <c r="H65" s="16">
        <f t="shared" si="1"/>
        <v>0</v>
      </c>
      <c r="I65" s="17"/>
      <c r="J65" s="16">
        <f t="shared" ref="J65" si="94">I65*D65</f>
        <v>0</v>
      </c>
      <c r="K65" s="15">
        <f t="shared" si="3"/>
        <v>130</v>
      </c>
      <c r="L65" s="16">
        <f t="shared" si="3"/>
        <v>22711</v>
      </c>
    </row>
    <row r="66" spans="1:12" ht="36.75" customHeight="1" x14ac:dyDescent="0.25">
      <c r="A66" s="12">
        <v>53</v>
      </c>
      <c r="B66" s="13" t="s">
        <v>26</v>
      </c>
      <c r="C66" s="12" t="s">
        <v>10</v>
      </c>
      <c r="D66" s="14">
        <v>168.4</v>
      </c>
      <c r="E66" s="15">
        <v>390</v>
      </c>
      <c r="F66" s="16">
        <f t="shared" si="4"/>
        <v>65676</v>
      </c>
      <c r="G66" s="15"/>
      <c r="H66" s="16">
        <f t="shared" si="1"/>
        <v>0</v>
      </c>
      <c r="I66" s="17"/>
      <c r="J66" s="16">
        <f t="shared" ref="J66:J73" si="95">I66*D66</f>
        <v>0</v>
      </c>
      <c r="K66" s="15">
        <f t="shared" si="3"/>
        <v>390</v>
      </c>
      <c r="L66" s="16">
        <f t="shared" si="3"/>
        <v>65676</v>
      </c>
    </row>
    <row r="67" spans="1:12" ht="13.5" customHeight="1" x14ac:dyDescent="0.25">
      <c r="A67" s="12">
        <v>54</v>
      </c>
      <c r="B67" s="13" t="s">
        <v>31</v>
      </c>
      <c r="C67" s="12" t="s">
        <v>10</v>
      </c>
      <c r="D67" s="14">
        <v>50.18</v>
      </c>
      <c r="E67" s="15">
        <v>240</v>
      </c>
      <c r="F67" s="16">
        <f t="shared" si="4"/>
        <v>12043.2</v>
      </c>
      <c r="G67" s="15"/>
      <c r="H67" s="16">
        <f t="shared" si="1"/>
        <v>0</v>
      </c>
      <c r="I67" s="17"/>
      <c r="J67" s="16">
        <f t="shared" si="95"/>
        <v>0</v>
      </c>
      <c r="K67" s="15">
        <f t="shared" si="3"/>
        <v>240</v>
      </c>
      <c r="L67" s="16">
        <f t="shared" si="3"/>
        <v>12043.2</v>
      </c>
    </row>
    <row r="68" spans="1:12" ht="13.5" customHeight="1" x14ac:dyDescent="0.25">
      <c r="A68" s="12">
        <v>55</v>
      </c>
      <c r="B68" s="13" t="s">
        <v>89</v>
      </c>
      <c r="C68" s="12" t="s">
        <v>10</v>
      </c>
      <c r="D68" s="14">
        <v>1638.17</v>
      </c>
      <c r="E68" s="15">
        <v>14</v>
      </c>
      <c r="F68" s="16">
        <f t="shared" si="4"/>
        <v>22934.38</v>
      </c>
      <c r="G68" s="15"/>
      <c r="H68" s="16">
        <f t="shared" si="1"/>
        <v>0</v>
      </c>
      <c r="I68" s="17"/>
      <c r="J68" s="16">
        <f t="shared" si="95"/>
        <v>0</v>
      </c>
      <c r="K68" s="15">
        <f t="shared" ref="K68" si="96">E68+G68-I68</f>
        <v>14</v>
      </c>
      <c r="L68" s="16">
        <f t="shared" ref="L68" si="97">F68+H68-J68</f>
        <v>22934.38</v>
      </c>
    </row>
    <row r="69" spans="1:12" ht="26.25" customHeight="1" x14ac:dyDescent="0.25">
      <c r="A69" s="12">
        <v>56</v>
      </c>
      <c r="B69" s="13" t="s">
        <v>112</v>
      </c>
      <c r="C69" s="12" t="s">
        <v>10</v>
      </c>
      <c r="D69" s="14">
        <v>386</v>
      </c>
      <c r="E69" s="15">
        <v>5</v>
      </c>
      <c r="F69" s="16">
        <f t="shared" si="4"/>
        <v>1930</v>
      </c>
      <c r="G69" s="15"/>
      <c r="H69" s="16">
        <f t="shared" si="1"/>
        <v>0</v>
      </c>
      <c r="I69" s="17">
        <f>2</f>
        <v>2</v>
      </c>
      <c r="J69" s="16">
        <f t="shared" si="95"/>
        <v>772</v>
      </c>
      <c r="K69" s="15">
        <f t="shared" ref="K69" si="98">E69+G69-I69</f>
        <v>3</v>
      </c>
      <c r="L69" s="16">
        <f t="shared" ref="L69" si="99">F69+H69-J69</f>
        <v>1158</v>
      </c>
    </row>
    <row r="70" spans="1:12" ht="13.5" customHeight="1" x14ac:dyDescent="0.25">
      <c r="A70" s="12">
        <v>57</v>
      </c>
      <c r="B70" s="13" t="s">
        <v>36</v>
      </c>
      <c r="C70" s="12" t="s">
        <v>10</v>
      </c>
      <c r="D70" s="14">
        <v>17.5</v>
      </c>
      <c r="E70" s="15">
        <v>100</v>
      </c>
      <c r="F70" s="16">
        <f t="shared" si="4"/>
        <v>1750</v>
      </c>
      <c r="G70" s="15"/>
      <c r="H70" s="16">
        <f t="shared" si="1"/>
        <v>0</v>
      </c>
      <c r="I70" s="17"/>
      <c r="J70" s="16">
        <f t="shared" si="95"/>
        <v>0</v>
      </c>
      <c r="K70" s="15">
        <f t="shared" si="3"/>
        <v>100</v>
      </c>
      <c r="L70" s="16">
        <f t="shared" si="3"/>
        <v>1750</v>
      </c>
    </row>
    <row r="71" spans="1:12" ht="27" customHeight="1" x14ac:dyDescent="0.25">
      <c r="A71" s="12">
        <v>58</v>
      </c>
      <c r="B71" s="13" t="s">
        <v>62</v>
      </c>
      <c r="C71" s="12" t="s">
        <v>10</v>
      </c>
      <c r="D71" s="14">
        <v>7.96</v>
      </c>
      <c r="E71" s="15">
        <v>330</v>
      </c>
      <c r="F71" s="16">
        <f t="shared" si="4"/>
        <v>2626.8</v>
      </c>
      <c r="G71" s="15"/>
      <c r="H71" s="16">
        <f t="shared" si="1"/>
        <v>0</v>
      </c>
      <c r="I71" s="17"/>
      <c r="J71" s="16">
        <f t="shared" si="95"/>
        <v>0</v>
      </c>
      <c r="K71" s="15">
        <f t="shared" ref="K71" si="100">E71+G71-I71</f>
        <v>330</v>
      </c>
      <c r="L71" s="16">
        <f t="shared" ref="L71" si="101">F71+H71-J71</f>
        <v>2626.8</v>
      </c>
    </row>
    <row r="72" spans="1:12" ht="40.5" customHeight="1" x14ac:dyDescent="0.25">
      <c r="A72" s="12">
        <v>61</v>
      </c>
      <c r="B72" s="13" t="s">
        <v>45</v>
      </c>
      <c r="C72" s="12" t="s">
        <v>10</v>
      </c>
      <c r="D72" s="14">
        <v>22.8</v>
      </c>
      <c r="E72" s="15">
        <v>130</v>
      </c>
      <c r="F72" s="16">
        <f t="shared" si="4"/>
        <v>2964</v>
      </c>
      <c r="G72" s="15"/>
      <c r="H72" s="16">
        <f t="shared" si="1"/>
        <v>0</v>
      </c>
      <c r="I72" s="17"/>
      <c r="J72" s="16">
        <f t="shared" si="95"/>
        <v>0</v>
      </c>
      <c r="K72" s="15">
        <f t="shared" si="3"/>
        <v>130</v>
      </c>
      <c r="L72" s="16">
        <f t="shared" si="3"/>
        <v>2964</v>
      </c>
    </row>
    <row r="73" spans="1:12" ht="15" customHeight="1" x14ac:dyDescent="0.25">
      <c r="A73" s="12">
        <v>62</v>
      </c>
      <c r="B73" s="13" t="s">
        <v>19</v>
      </c>
      <c r="C73" s="12" t="s">
        <v>10</v>
      </c>
      <c r="D73" s="14">
        <v>33.049999999999997</v>
      </c>
      <c r="E73" s="15">
        <v>90</v>
      </c>
      <c r="F73" s="16">
        <f t="shared" si="4"/>
        <v>2974.4999999999995</v>
      </c>
      <c r="G73" s="15"/>
      <c r="H73" s="16">
        <f t="shared" si="1"/>
        <v>0</v>
      </c>
      <c r="I73" s="17"/>
      <c r="J73" s="16">
        <f t="shared" si="95"/>
        <v>0</v>
      </c>
      <c r="K73" s="15">
        <f t="shared" ref="K73" si="102">E73+G73-I73</f>
        <v>90</v>
      </c>
      <c r="L73" s="16">
        <f t="shared" ref="L73" si="103">F73+H73-J73</f>
        <v>2974.4999999999995</v>
      </c>
    </row>
    <row r="74" spans="1:12" ht="14.25" customHeight="1" x14ac:dyDescent="0.25">
      <c r="A74" s="12"/>
      <c r="B74" s="13" t="s">
        <v>19</v>
      </c>
      <c r="C74" s="12" t="s">
        <v>10</v>
      </c>
      <c r="D74" s="14">
        <v>46</v>
      </c>
      <c r="E74" s="15">
        <v>115</v>
      </c>
      <c r="F74" s="16">
        <f t="shared" si="4"/>
        <v>5290</v>
      </c>
      <c r="G74" s="15"/>
      <c r="H74" s="16">
        <f t="shared" si="1"/>
        <v>0</v>
      </c>
      <c r="I74" s="17"/>
      <c r="J74" s="16">
        <f t="shared" ref="J74:J86" si="104">I74*D74</f>
        <v>0</v>
      </c>
      <c r="K74" s="15">
        <f t="shared" si="3"/>
        <v>115</v>
      </c>
      <c r="L74" s="16">
        <f t="shared" si="3"/>
        <v>5290</v>
      </c>
    </row>
    <row r="75" spans="1:12" ht="14.25" customHeight="1" x14ac:dyDescent="0.25">
      <c r="A75" s="12">
        <v>63</v>
      </c>
      <c r="B75" s="13" t="s">
        <v>68</v>
      </c>
      <c r="C75" s="12" t="s">
        <v>10</v>
      </c>
      <c r="D75" s="14">
        <v>47.71</v>
      </c>
      <c r="E75" s="15">
        <v>170</v>
      </c>
      <c r="F75" s="16">
        <f t="shared" si="4"/>
        <v>8110.7</v>
      </c>
      <c r="G75" s="15"/>
      <c r="H75" s="16">
        <f t="shared" si="1"/>
        <v>0</v>
      </c>
      <c r="I75" s="17"/>
      <c r="J75" s="16">
        <f t="shared" ref="J75" si="105">I75*D75</f>
        <v>0</v>
      </c>
      <c r="K75" s="15">
        <f t="shared" ref="K75" si="106">E75+G75-I75</f>
        <v>170</v>
      </c>
      <c r="L75" s="16">
        <f t="shared" ref="L75" si="107">F75+H75-J75</f>
        <v>8110.7</v>
      </c>
    </row>
    <row r="76" spans="1:12" ht="13.5" customHeight="1" x14ac:dyDescent="0.25">
      <c r="A76" s="12">
        <v>64</v>
      </c>
      <c r="B76" s="13" t="s">
        <v>47</v>
      </c>
      <c r="C76" s="12" t="s">
        <v>10</v>
      </c>
      <c r="D76" s="14">
        <v>16</v>
      </c>
      <c r="E76" s="15">
        <v>835</v>
      </c>
      <c r="F76" s="16">
        <f t="shared" si="4"/>
        <v>13360</v>
      </c>
      <c r="G76" s="15"/>
      <c r="H76" s="16">
        <f t="shared" si="1"/>
        <v>0</v>
      </c>
      <c r="I76" s="17"/>
      <c r="J76" s="16">
        <f t="shared" si="104"/>
        <v>0</v>
      </c>
      <c r="K76" s="15">
        <f t="shared" ref="K76:L118" si="108">E76+G76-I76</f>
        <v>835</v>
      </c>
      <c r="L76" s="16">
        <f t="shared" si="108"/>
        <v>13360</v>
      </c>
    </row>
    <row r="77" spans="1:12" ht="13.5" customHeight="1" x14ac:dyDescent="0.25">
      <c r="A77" s="12">
        <v>65</v>
      </c>
      <c r="B77" s="13" t="s">
        <v>44</v>
      </c>
      <c r="C77" s="12" t="s">
        <v>10</v>
      </c>
      <c r="D77" s="14">
        <v>281.2</v>
      </c>
      <c r="E77" s="15">
        <v>22</v>
      </c>
      <c r="F77" s="16">
        <f t="shared" ref="F77" si="109">E77*D77</f>
        <v>6186.4</v>
      </c>
      <c r="G77" s="15"/>
      <c r="H77" s="16">
        <f t="shared" si="1"/>
        <v>0</v>
      </c>
      <c r="I77" s="17"/>
      <c r="J77" s="16">
        <f t="shared" si="104"/>
        <v>0</v>
      </c>
      <c r="K77" s="15">
        <f t="shared" si="108"/>
        <v>22</v>
      </c>
      <c r="L77" s="16">
        <f t="shared" si="108"/>
        <v>6186.4</v>
      </c>
    </row>
    <row r="78" spans="1:12" ht="29.25" customHeight="1" x14ac:dyDescent="0.25">
      <c r="A78" s="12">
        <v>66</v>
      </c>
      <c r="B78" s="13" t="s">
        <v>46</v>
      </c>
      <c r="C78" s="12" t="s">
        <v>10</v>
      </c>
      <c r="D78" s="14">
        <v>37.1</v>
      </c>
      <c r="E78" s="15">
        <v>950</v>
      </c>
      <c r="F78" s="16">
        <f t="shared" si="4"/>
        <v>35245</v>
      </c>
      <c r="G78" s="15"/>
      <c r="H78" s="16">
        <f t="shared" si="1"/>
        <v>0</v>
      </c>
      <c r="I78" s="17"/>
      <c r="J78" s="16">
        <f t="shared" si="104"/>
        <v>0</v>
      </c>
      <c r="K78" s="15">
        <f t="shared" si="108"/>
        <v>950</v>
      </c>
      <c r="L78" s="16">
        <f t="shared" si="108"/>
        <v>35245</v>
      </c>
    </row>
    <row r="79" spans="1:12" ht="22.5" customHeight="1" x14ac:dyDescent="0.25">
      <c r="A79" s="12">
        <v>67</v>
      </c>
      <c r="B79" s="13" t="s">
        <v>65</v>
      </c>
      <c r="C79" s="12" t="s">
        <v>10</v>
      </c>
      <c r="D79" s="14">
        <v>58.1</v>
      </c>
      <c r="E79" s="15">
        <v>100</v>
      </c>
      <c r="F79" s="16">
        <f t="shared" si="4"/>
        <v>5810</v>
      </c>
      <c r="G79" s="15"/>
      <c r="H79" s="16">
        <f t="shared" si="1"/>
        <v>0</v>
      </c>
      <c r="I79" s="17"/>
      <c r="J79" s="16">
        <f t="shared" si="104"/>
        <v>0</v>
      </c>
      <c r="K79" s="15">
        <f t="shared" ref="K79" si="110">E79+G79-I79</f>
        <v>100</v>
      </c>
      <c r="L79" s="16">
        <f t="shared" ref="L79" si="111">F79+H79-J79</f>
        <v>5810</v>
      </c>
    </row>
    <row r="80" spans="1:12" ht="29.25" customHeight="1" x14ac:dyDescent="0.25">
      <c r="A80" s="12">
        <v>68</v>
      </c>
      <c r="B80" s="13" t="s">
        <v>53</v>
      </c>
      <c r="C80" s="12" t="s">
        <v>10</v>
      </c>
      <c r="D80" s="14">
        <v>37.74</v>
      </c>
      <c r="E80" s="15">
        <v>200</v>
      </c>
      <c r="F80" s="16">
        <f t="shared" si="4"/>
        <v>7548</v>
      </c>
      <c r="G80" s="15"/>
      <c r="H80" s="16">
        <f t="shared" si="1"/>
        <v>0</v>
      </c>
      <c r="I80" s="17"/>
      <c r="J80" s="16">
        <f t="shared" si="104"/>
        <v>0</v>
      </c>
      <c r="K80" s="15">
        <f t="shared" ref="K80:K82" si="112">E80+G80-I80</f>
        <v>200</v>
      </c>
      <c r="L80" s="16">
        <f t="shared" ref="L80:L82" si="113">F80+H80-J80</f>
        <v>7548</v>
      </c>
    </row>
    <row r="81" spans="1:12" ht="29.25" customHeight="1" x14ac:dyDescent="0.25">
      <c r="A81" s="12">
        <v>69</v>
      </c>
      <c r="B81" s="13" t="s">
        <v>122</v>
      </c>
      <c r="C81" s="12" t="s">
        <v>10</v>
      </c>
      <c r="D81" s="14">
        <v>17.75</v>
      </c>
      <c r="E81" s="15">
        <v>194</v>
      </c>
      <c r="F81" s="16">
        <f t="shared" si="4"/>
        <v>3443.5</v>
      </c>
      <c r="G81" s="15"/>
      <c r="H81" s="16">
        <f t="shared" si="1"/>
        <v>0</v>
      </c>
      <c r="I81" s="17"/>
      <c r="J81" s="16">
        <f t="shared" si="104"/>
        <v>0</v>
      </c>
      <c r="K81" s="15">
        <f t="shared" si="112"/>
        <v>194</v>
      </c>
      <c r="L81" s="16">
        <f t="shared" si="113"/>
        <v>3443.5</v>
      </c>
    </row>
    <row r="82" spans="1:12" ht="29.25" customHeight="1" x14ac:dyDescent="0.25">
      <c r="A82" s="12">
        <v>70</v>
      </c>
      <c r="B82" s="13" t="s">
        <v>120</v>
      </c>
      <c r="C82" s="12" t="s">
        <v>10</v>
      </c>
      <c r="D82" s="14">
        <v>81.150000000000006</v>
      </c>
      <c r="E82" s="15">
        <v>940</v>
      </c>
      <c r="F82" s="16">
        <f t="shared" si="4"/>
        <v>76281</v>
      </c>
      <c r="G82" s="15"/>
      <c r="H82" s="16">
        <f t="shared" si="1"/>
        <v>0</v>
      </c>
      <c r="I82" s="17">
        <f>180</f>
        <v>180</v>
      </c>
      <c r="J82" s="16">
        <f t="shared" si="104"/>
        <v>14607.000000000002</v>
      </c>
      <c r="K82" s="15">
        <f t="shared" si="112"/>
        <v>760</v>
      </c>
      <c r="L82" s="16">
        <f t="shared" si="113"/>
        <v>61674</v>
      </c>
    </row>
    <row r="83" spans="1:12" ht="17.25" customHeight="1" x14ac:dyDescent="0.25">
      <c r="A83" s="12">
        <v>71</v>
      </c>
      <c r="B83" s="13" t="s">
        <v>74</v>
      </c>
      <c r="C83" s="12" t="s">
        <v>10</v>
      </c>
      <c r="D83" s="14">
        <v>1.32</v>
      </c>
      <c r="E83" s="15">
        <v>9400</v>
      </c>
      <c r="F83" s="16">
        <f t="shared" si="4"/>
        <v>12408</v>
      </c>
      <c r="G83" s="15"/>
      <c r="H83" s="16">
        <f t="shared" si="1"/>
        <v>0</v>
      </c>
      <c r="I83" s="17"/>
      <c r="J83" s="16">
        <f t="shared" ref="J83:J84" si="114">I83*D83</f>
        <v>0</v>
      </c>
      <c r="K83" s="15">
        <f t="shared" ref="K83" si="115">E83+G83-I83</f>
        <v>9400</v>
      </c>
      <c r="L83" s="16">
        <f t="shared" ref="L83" si="116">F83+H83-J83</f>
        <v>12408</v>
      </c>
    </row>
    <row r="84" spans="1:12" ht="17.25" customHeight="1" x14ac:dyDescent="0.25">
      <c r="A84" s="12">
        <v>72</v>
      </c>
      <c r="B84" s="13" t="s">
        <v>83</v>
      </c>
      <c r="C84" s="12" t="s">
        <v>10</v>
      </c>
      <c r="D84" s="14">
        <v>0.41</v>
      </c>
      <c r="E84" s="15">
        <v>19400</v>
      </c>
      <c r="F84" s="16">
        <f t="shared" si="4"/>
        <v>7953.9999999999991</v>
      </c>
      <c r="G84" s="15"/>
      <c r="H84" s="16">
        <f t="shared" si="1"/>
        <v>0</v>
      </c>
      <c r="I84" s="17">
        <f>1000+300</f>
        <v>1300</v>
      </c>
      <c r="J84" s="16">
        <f t="shared" si="114"/>
        <v>533</v>
      </c>
      <c r="K84" s="15">
        <f t="shared" ref="K84" si="117">E84+G84-I84</f>
        <v>18100</v>
      </c>
      <c r="L84" s="16">
        <f t="shared" ref="L84" si="118">F84+H84-J84</f>
        <v>7420.9999999999991</v>
      </c>
    </row>
    <row r="85" spans="1:12" ht="35.25" customHeight="1" x14ac:dyDescent="0.25">
      <c r="A85" s="12">
        <v>73</v>
      </c>
      <c r="B85" s="13" t="s">
        <v>30</v>
      </c>
      <c r="C85" s="12" t="s">
        <v>10</v>
      </c>
      <c r="D85" s="14">
        <v>1.31</v>
      </c>
      <c r="E85" s="15">
        <v>3400</v>
      </c>
      <c r="F85" s="16">
        <f t="shared" si="4"/>
        <v>4454</v>
      </c>
      <c r="G85" s="15"/>
      <c r="H85" s="16">
        <f t="shared" si="1"/>
        <v>0</v>
      </c>
      <c r="I85" s="17"/>
      <c r="J85" s="16">
        <f t="shared" si="104"/>
        <v>0</v>
      </c>
      <c r="K85" s="15">
        <f t="shared" si="108"/>
        <v>3400</v>
      </c>
      <c r="L85" s="16">
        <f t="shared" si="108"/>
        <v>4454</v>
      </c>
    </row>
    <row r="86" spans="1:12" ht="35.25" customHeight="1" x14ac:dyDescent="0.25">
      <c r="A86" s="12">
        <v>74</v>
      </c>
      <c r="B86" s="13" t="s">
        <v>64</v>
      </c>
      <c r="C86" s="12" t="s">
        <v>10</v>
      </c>
      <c r="D86" s="14">
        <v>148.19999999999999</v>
      </c>
      <c r="E86" s="15">
        <v>100</v>
      </c>
      <c r="F86" s="16">
        <f t="shared" si="4"/>
        <v>14819.999999999998</v>
      </c>
      <c r="G86" s="15"/>
      <c r="H86" s="16">
        <f t="shared" si="1"/>
        <v>0</v>
      </c>
      <c r="I86" s="17"/>
      <c r="J86" s="16">
        <f t="shared" si="104"/>
        <v>0</v>
      </c>
      <c r="K86" s="15">
        <f t="shared" ref="K86" si="119">E86+G86-I86</f>
        <v>100</v>
      </c>
      <c r="L86" s="16">
        <f t="shared" ref="L86" si="120">F86+H86-J86</f>
        <v>14819.999999999998</v>
      </c>
    </row>
    <row r="87" spans="1:12" ht="39" customHeight="1" x14ac:dyDescent="0.25">
      <c r="A87" s="12">
        <v>75</v>
      </c>
      <c r="B87" s="13" t="s">
        <v>63</v>
      </c>
      <c r="C87" s="12" t="s">
        <v>10</v>
      </c>
      <c r="D87" s="14">
        <v>98.97</v>
      </c>
      <c r="E87" s="15">
        <v>270</v>
      </c>
      <c r="F87" s="16">
        <f t="shared" si="4"/>
        <v>26721.9</v>
      </c>
      <c r="G87" s="15"/>
      <c r="H87" s="16">
        <f t="shared" si="1"/>
        <v>0</v>
      </c>
      <c r="I87" s="17"/>
      <c r="J87" s="16">
        <f t="shared" ref="J87" si="121">I87*D87</f>
        <v>0</v>
      </c>
      <c r="K87" s="15">
        <f t="shared" ref="K87" si="122">E87+G87-I87</f>
        <v>270</v>
      </c>
      <c r="L87" s="16">
        <f t="shared" ref="L87" si="123">F87+H87-J87</f>
        <v>26721.9</v>
      </c>
    </row>
    <row r="88" spans="1:12" ht="39.75" customHeight="1" x14ac:dyDescent="0.25">
      <c r="A88" s="12">
        <v>76</v>
      </c>
      <c r="B88" s="13" t="s">
        <v>82</v>
      </c>
      <c r="C88" s="12" t="s">
        <v>10</v>
      </c>
      <c r="D88" s="14">
        <v>55</v>
      </c>
      <c r="E88" s="15">
        <v>200</v>
      </c>
      <c r="F88" s="16">
        <f t="shared" si="4"/>
        <v>11000</v>
      </c>
      <c r="G88" s="15"/>
      <c r="H88" s="16">
        <f t="shared" si="1"/>
        <v>0</v>
      </c>
      <c r="I88" s="17"/>
      <c r="J88" s="16">
        <f t="shared" ref="J88" si="124">I88*D88</f>
        <v>0</v>
      </c>
      <c r="K88" s="15">
        <f t="shared" ref="K88" si="125">E88+G88-I88</f>
        <v>200</v>
      </c>
      <c r="L88" s="16">
        <f t="shared" ref="L88" si="126">F88+H88-J88</f>
        <v>11000</v>
      </c>
    </row>
    <row r="89" spans="1:12" ht="18.75" customHeight="1" x14ac:dyDescent="0.25">
      <c r="A89" s="12">
        <v>77</v>
      </c>
      <c r="B89" s="13" t="s">
        <v>90</v>
      </c>
      <c r="C89" s="12" t="s">
        <v>10</v>
      </c>
      <c r="D89" s="14">
        <v>650.03</v>
      </c>
      <c r="E89" s="15">
        <v>1</v>
      </c>
      <c r="F89" s="16">
        <f t="shared" si="4"/>
        <v>650.03</v>
      </c>
      <c r="G89" s="15"/>
      <c r="H89" s="16">
        <f t="shared" si="1"/>
        <v>0</v>
      </c>
      <c r="I89" s="17"/>
      <c r="J89" s="16">
        <f t="shared" ref="J89:J91" si="127">I89*D89</f>
        <v>0</v>
      </c>
      <c r="K89" s="15">
        <f t="shared" ref="K89:K91" si="128">E89+G89-I89</f>
        <v>1</v>
      </c>
      <c r="L89" s="16">
        <f t="shared" ref="L89:L91" si="129">F89+H89-J89</f>
        <v>650.03</v>
      </c>
    </row>
    <row r="90" spans="1:12" ht="15.75" customHeight="1" x14ac:dyDescent="0.25">
      <c r="A90" s="12">
        <v>78</v>
      </c>
      <c r="B90" s="13" t="s">
        <v>91</v>
      </c>
      <c r="C90" s="12" t="s">
        <v>10</v>
      </c>
      <c r="D90" s="14">
        <v>567.1</v>
      </c>
      <c r="E90" s="15">
        <v>17</v>
      </c>
      <c r="F90" s="16">
        <f t="shared" si="4"/>
        <v>9640.7000000000007</v>
      </c>
      <c r="G90" s="15"/>
      <c r="H90" s="16">
        <f t="shared" si="1"/>
        <v>0</v>
      </c>
      <c r="I90" s="17"/>
      <c r="J90" s="16">
        <f t="shared" si="127"/>
        <v>0</v>
      </c>
      <c r="K90" s="15">
        <f t="shared" si="128"/>
        <v>17</v>
      </c>
      <c r="L90" s="16">
        <f t="shared" si="129"/>
        <v>9640.7000000000007</v>
      </c>
    </row>
    <row r="91" spans="1:12" ht="18.75" customHeight="1" x14ac:dyDescent="0.25">
      <c r="A91" s="12">
        <v>79</v>
      </c>
      <c r="B91" s="13" t="s">
        <v>92</v>
      </c>
      <c r="C91" s="12" t="s">
        <v>10</v>
      </c>
      <c r="D91" s="14">
        <v>878.58</v>
      </c>
      <c r="E91" s="15">
        <v>8</v>
      </c>
      <c r="F91" s="16">
        <f t="shared" si="4"/>
        <v>7028.64</v>
      </c>
      <c r="G91" s="15"/>
      <c r="H91" s="16">
        <f t="shared" si="1"/>
        <v>0</v>
      </c>
      <c r="I91" s="17"/>
      <c r="J91" s="16">
        <f t="shared" si="127"/>
        <v>0</v>
      </c>
      <c r="K91" s="15">
        <f t="shared" si="128"/>
        <v>8</v>
      </c>
      <c r="L91" s="16">
        <f t="shared" si="129"/>
        <v>7028.64</v>
      </c>
    </row>
    <row r="92" spans="1:12" ht="13.5" customHeight="1" x14ac:dyDescent="0.25">
      <c r="A92" s="12">
        <v>81</v>
      </c>
      <c r="B92" s="13" t="s">
        <v>29</v>
      </c>
      <c r="C92" s="12" t="s">
        <v>10</v>
      </c>
      <c r="D92" s="14">
        <v>4972.18</v>
      </c>
      <c r="E92" s="15">
        <v>2</v>
      </c>
      <c r="F92" s="16">
        <f t="shared" si="4"/>
        <v>9944.36</v>
      </c>
      <c r="G92" s="15"/>
      <c r="H92" s="16">
        <f t="shared" si="1"/>
        <v>0</v>
      </c>
      <c r="I92" s="17"/>
      <c r="J92" s="16">
        <f t="shared" ref="J92:J104" si="130">I92*D92</f>
        <v>0</v>
      </c>
      <c r="K92" s="15">
        <f t="shared" ref="K92:L94" si="131">E92+G92-I92</f>
        <v>2</v>
      </c>
      <c r="L92" s="16">
        <f t="shared" si="131"/>
        <v>9944.36</v>
      </c>
    </row>
    <row r="93" spans="1:12" ht="13.5" customHeight="1" x14ac:dyDescent="0.25">
      <c r="A93" s="12">
        <v>82</v>
      </c>
      <c r="B93" s="13" t="s">
        <v>48</v>
      </c>
      <c r="C93" s="12" t="s">
        <v>10</v>
      </c>
      <c r="D93" s="14">
        <v>1126.4960000000001</v>
      </c>
      <c r="E93" s="15">
        <v>2</v>
      </c>
      <c r="F93" s="16">
        <f t="shared" si="4"/>
        <v>2252.9920000000002</v>
      </c>
      <c r="G93" s="15"/>
      <c r="H93" s="16">
        <f t="shared" si="1"/>
        <v>0</v>
      </c>
      <c r="I93" s="17"/>
      <c r="J93" s="16">
        <f t="shared" si="130"/>
        <v>0</v>
      </c>
      <c r="K93" s="15">
        <f t="shared" si="131"/>
        <v>2</v>
      </c>
      <c r="L93" s="16">
        <f t="shared" si="131"/>
        <v>2252.9920000000002</v>
      </c>
    </row>
    <row r="94" spans="1:12" ht="13.5" customHeight="1" x14ac:dyDescent="0.25">
      <c r="A94" s="12">
        <v>83</v>
      </c>
      <c r="B94" s="13" t="s">
        <v>49</v>
      </c>
      <c r="C94" s="12" t="s">
        <v>10</v>
      </c>
      <c r="D94" s="14">
        <v>585.61</v>
      </c>
      <c r="E94" s="15">
        <v>1</v>
      </c>
      <c r="F94" s="16">
        <f t="shared" si="4"/>
        <v>585.61</v>
      </c>
      <c r="G94" s="15"/>
      <c r="H94" s="16">
        <f t="shared" si="1"/>
        <v>0</v>
      </c>
      <c r="I94" s="17"/>
      <c r="J94" s="16">
        <f t="shared" si="130"/>
        <v>0</v>
      </c>
      <c r="K94" s="15">
        <f t="shared" si="131"/>
        <v>1</v>
      </c>
      <c r="L94" s="16">
        <f t="shared" si="131"/>
        <v>585.61</v>
      </c>
    </row>
    <row r="95" spans="1:12" ht="24" customHeight="1" x14ac:dyDescent="0.25">
      <c r="A95" s="12">
        <v>84</v>
      </c>
      <c r="B95" s="13" t="s">
        <v>87</v>
      </c>
      <c r="C95" s="12" t="s">
        <v>10</v>
      </c>
      <c r="D95" s="14">
        <v>475.29</v>
      </c>
      <c r="E95" s="15">
        <v>3</v>
      </c>
      <c r="F95" s="16">
        <f t="shared" si="4"/>
        <v>1425.8700000000001</v>
      </c>
      <c r="G95" s="15"/>
      <c r="H95" s="16">
        <f t="shared" si="1"/>
        <v>0</v>
      </c>
      <c r="I95" s="17"/>
      <c r="J95" s="16">
        <f t="shared" si="130"/>
        <v>0</v>
      </c>
      <c r="K95" s="15">
        <f t="shared" ref="K95" si="132">E95+G95-I95</f>
        <v>3</v>
      </c>
      <c r="L95" s="16">
        <f t="shared" ref="L95" si="133">F95+H95-J95</f>
        <v>1425.8700000000001</v>
      </c>
    </row>
    <row r="96" spans="1:12" ht="29.25" customHeight="1" x14ac:dyDescent="0.25">
      <c r="A96" s="12">
        <v>86</v>
      </c>
      <c r="B96" s="13" t="s">
        <v>79</v>
      </c>
      <c r="C96" s="12" t="s">
        <v>10</v>
      </c>
      <c r="D96" s="14">
        <v>33.71</v>
      </c>
      <c r="E96" s="15">
        <v>0</v>
      </c>
      <c r="F96" s="16">
        <f t="shared" si="4"/>
        <v>0</v>
      </c>
      <c r="G96" s="15"/>
      <c r="H96" s="16">
        <f t="shared" si="1"/>
        <v>0</v>
      </c>
      <c r="I96" s="17"/>
      <c r="J96" s="16">
        <f t="shared" si="130"/>
        <v>0</v>
      </c>
      <c r="K96" s="15">
        <f t="shared" ref="K96:K98" si="134">E96+G96-I96</f>
        <v>0</v>
      </c>
      <c r="L96" s="16">
        <f t="shared" ref="L96:L98" si="135">F96+H96-J96</f>
        <v>0</v>
      </c>
    </row>
    <row r="97" spans="1:12" ht="30" customHeight="1" x14ac:dyDescent="0.25">
      <c r="A97" s="12">
        <v>87</v>
      </c>
      <c r="B97" s="13" t="s">
        <v>80</v>
      </c>
      <c r="C97" s="12" t="s">
        <v>10</v>
      </c>
      <c r="D97" s="14">
        <v>27.16</v>
      </c>
      <c r="E97" s="15">
        <v>100</v>
      </c>
      <c r="F97" s="16">
        <f t="shared" si="4"/>
        <v>2716</v>
      </c>
      <c r="G97" s="15"/>
      <c r="H97" s="16">
        <f t="shared" si="1"/>
        <v>0</v>
      </c>
      <c r="I97" s="17">
        <v>100</v>
      </c>
      <c r="J97" s="16">
        <f t="shared" si="130"/>
        <v>2716</v>
      </c>
      <c r="K97" s="15">
        <f t="shared" si="134"/>
        <v>0</v>
      </c>
      <c r="L97" s="16">
        <f t="shared" si="135"/>
        <v>0</v>
      </c>
    </row>
    <row r="98" spans="1:12" ht="29.25" customHeight="1" x14ac:dyDescent="0.25">
      <c r="A98" s="12">
        <v>88</v>
      </c>
      <c r="B98" s="13" t="s">
        <v>81</v>
      </c>
      <c r="C98" s="12" t="s">
        <v>10</v>
      </c>
      <c r="D98" s="14">
        <v>26.46</v>
      </c>
      <c r="E98" s="15">
        <v>120</v>
      </c>
      <c r="F98" s="16">
        <f t="shared" si="4"/>
        <v>3175.2000000000003</v>
      </c>
      <c r="G98" s="15"/>
      <c r="H98" s="16">
        <f t="shared" si="1"/>
        <v>0</v>
      </c>
      <c r="I98" s="17"/>
      <c r="J98" s="16">
        <f t="shared" si="130"/>
        <v>0</v>
      </c>
      <c r="K98" s="15">
        <f t="shared" si="134"/>
        <v>120</v>
      </c>
      <c r="L98" s="16">
        <f t="shared" si="135"/>
        <v>3175.2000000000003</v>
      </c>
    </row>
    <row r="99" spans="1:12" ht="41.25" customHeight="1" x14ac:dyDescent="0.25">
      <c r="A99" s="12">
        <v>90</v>
      </c>
      <c r="B99" s="13" t="s">
        <v>72</v>
      </c>
      <c r="C99" s="12" t="s">
        <v>14</v>
      </c>
      <c r="D99" s="14">
        <v>148.30000000000001</v>
      </c>
      <c r="E99" s="15">
        <v>43</v>
      </c>
      <c r="F99" s="16">
        <f t="shared" si="4"/>
        <v>6376.9000000000005</v>
      </c>
      <c r="G99" s="15"/>
      <c r="H99" s="16">
        <f t="shared" si="1"/>
        <v>0</v>
      </c>
      <c r="I99" s="17">
        <f>10</f>
        <v>10</v>
      </c>
      <c r="J99" s="16">
        <f t="shared" si="130"/>
        <v>1483</v>
      </c>
      <c r="K99" s="15">
        <f t="shared" ref="K99:K101" si="136">E99+G99-I99</f>
        <v>33</v>
      </c>
      <c r="L99" s="16">
        <f t="shared" ref="L99:L101" si="137">F99+H99-J99</f>
        <v>4893.9000000000005</v>
      </c>
    </row>
    <row r="100" spans="1:12" ht="42" customHeight="1" x14ac:dyDescent="0.25">
      <c r="A100" s="12">
        <v>91</v>
      </c>
      <c r="B100" s="13" t="s">
        <v>73</v>
      </c>
      <c r="C100" s="12" t="s">
        <v>14</v>
      </c>
      <c r="D100" s="14">
        <v>148.30000000000001</v>
      </c>
      <c r="E100" s="15">
        <v>100</v>
      </c>
      <c r="F100" s="16">
        <f t="shared" si="4"/>
        <v>14830.000000000002</v>
      </c>
      <c r="G100" s="15"/>
      <c r="H100" s="16">
        <f t="shared" si="1"/>
        <v>0</v>
      </c>
      <c r="I100" s="17"/>
      <c r="J100" s="16">
        <f t="shared" si="130"/>
        <v>0</v>
      </c>
      <c r="K100" s="15">
        <f t="shared" si="136"/>
        <v>100</v>
      </c>
      <c r="L100" s="16">
        <f t="shared" si="137"/>
        <v>14830.000000000002</v>
      </c>
    </row>
    <row r="101" spans="1:12" ht="19.5" customHeight="1" x14ac:dyDescent="0.25">
      <c r="A101" s="12">
        <v>92</v>
      </c>
      <c r="B101" s="13" t="s">
        <v>86</v>
      </c>
      <c r="C101" s="12" t="s">
        <v>10</v>
      </c>
      <c r="D101" s="14">
        <v>3.61</v>
      </c>
      <c r="E101" s="15">
        <v>6500</v>
      </c>
      <c r="F101" s="16">
        <f t="shared" si="4"/>
        <v>23465</v>
      </c>
      <c r="G101" s="15"/>
      <c r="H101" s="16">
        <f t="shared" si="1"/>
        <v>0</v>
      </c>
      <c r="I101" s="17">
        <v>1000</v>
      </c>
      <c r="J101" s="16">
        <f t="shared" si="130"/>
        <v>3610</v>
      </c>
      <c r="K101" s="15">
        <f t="shared" si="136"/>
        <v>5500</v>
      </c>
      <c r="L101" s="16">
        <f t="shared" si="137"/>
        <v>19855</v>
      </c>
    </row>
    <row r="102" spans="1:12" ht="27.75" customHeight="1" x14ac:dyDescent="0.25">
      <c r="A102" s="12">
        <v>93</v>
      </c>
      <c r="B102" s="13" t="s">
        <v>95</v>
      </c>
      <c r="C102" s="12" t="s">
        <v>10</v>
      </c>
      <c r="D102" s="14">
        <v>64.5</v>
      </c>
      <c r="E102" s="15">
        <v>150</v>
      </c>
      <c r="F102" s="16">
        <f t="shared" si="4"/>
        <v>9675</v>
      </c>
      <c r="G102" s="15"/>
      <c r="H102" s="16">
        <f t="shared" si="1"/>
        <v>0</v>
      </c>
      <c r="I102" s="17"/>
      <c r="J102" s="16">
        <f t="shared" si="130"/>
        <v>0</v>
      </c>
      <c r="K102" s="15">
        <f t="shared" ref="K102" si="138">E102+G102-I102</f>
        <v>150</v>
      </c>
      <c r="L102" s="16">
        <f t="shared" ref="L102" si="139">F102+H102-J102</f>
        <v>9675</v>
      </c>
    </row>
    <row r="103" spans="1:12" ht="38.25" customHeight="1" x14ac:dyDescent="0.25">
      <c r="A103" s="12">
        <v>94</v>
      </c>
      <c r="B103" s="13" t="s">
        <v>96</v>
      </c>
      <c r="C103" s="12" t="s">
        <v>10</v>
      </c>
      <c r="D103" s="14">
        <v>78.2</v>
      </c>
      <c r="E103" s="15">
        <v>0</v>
      </c>
      <c r="F103" s="16">
        <f t="shared" si="4"/>
        <v>0</v>
      </c>
      <c r="G103" s="15"/>
      <c r="H103" s="16">
        <f t="shared" si="1"/>
        <v>0</v>
      </c>
      <c r="I103" s="17"/>
      <c r="J103" s="16">
        <f t="shared" si="130"/>
        <v>0</v>
      </c>
      <c r="K103" s="15">
        <f t="shared" ref="K103" si="140">E103+G103-I103</f>
        <v>0</v>
      </c>
      <c r="L103" s="16">
        <f t="shared" ref="L103:L116" si="141">F103+H103-J103</f>
        <v>0</v>
      </c>
    </row>
    <row r="104" spans="1:12" ht="29.25" customHeight="1" x14ac:dyDescent="0.25">
      <c r="A104" s="12">
        <v>95</v>
      </c>
      <c r="B104" s="13" t="s">
        <v>103</v>
      </c>
      <c r="C104" s="12" t="s">
        <v>10</v>
      </c>
      <c r="D104" s="14">
        <v>944.87</v>
      </c>
      <c r="E104" s="15">
        <v>10</v>
      </c>
      <c r="F104" s="16">
        <f t="shared" si="4"/>
        <v>9448.7000000000007</v>
      </c>
      <c r="G104" s="15"/>
      <c r="H104" s="16">
        <f t="shared" si="1"/>
        <v>0</v>
      </c>
      <c r="I104" s="17"/>
      <c r="J104" s="16">
        <f t="shared" si="130"/>
        <v>0</v>
      </c>
      <c r="K104" s="15">
        <f t="shared" ref="K104" si="142">E104+G104-I104</f>
        <v>10</v>
      </c>
      <c r="L104" s="16">
        <f t="shared" ref="L104" si="143">F104+H104-J104</f>
        <v>9448.7000000000007</v>
      </c>
    </row>
    <row r="105" spans="1:12" ht="33.75" customHeight="1" x14ac:dyDescent="0.25">
      <c r="A105" s="12">
        <v>96</v>
      </c>
      <c r="B105" s="13" t="s">
        <v>100</v>
      </c>
      <c r="C105" s="12" t="s">
        <v>10</v>
      </c>
      <c r="D105" s="14">
        <v>608.54999999999995</v>
      </c>
      <c r="E105" s="15">
        <v>20</v>
      </c>
      <c r="F105" s="16">
        <f t="shared" si="4"/>
        <v>12171</v>
      </c>
      <c r="G105" s="15"/>
      <c r="H105" s="16">
        <f t="shared" si="1"/>
        <v>0</v>
      </c>
      <c r="I105" s="17"/>
      <c r="J105" s="16">
        <f t="shared" ref="J105" si="144">I105*D105</f>
        <v>0</v>
      </c>
      <c r="K105" s="15">
        <f t="shared" ref="K105" si="145">E105+G105-I105</f>
        <v>20</v>
      </c>
      <c r="L105" s="16">
        <f t="shared" ref="L105" si="146">F105+H105-J105</f>
        <v>12171</v>
      </c>
    </row>
    <row r="106" spans="1:12" ht="25.5" customHeight="1" x14ac:dyDescent="0.25">
      <c r="A106" s="12">
        <v>97</v>
      </c>
      <c r="B106" s="13" t="s">
        <v>78</v>
      </c>
      <c r="C106" s="12" t="s">
        <v>10</v>
      </c>
      <c r="D106" s="23">
        <v>19.88</v>
      </c>
      <c r="E106" s="22">
        <v>400</v>
      </c>
      <c r="F106" s="16">
        <f t="shared" ref="F106:F115" si="147">E106*D106</f>
        <v>7952</v>
      </c>
      <c r="G106" s="15"/>
      <c r="H106" s="16">
        <f>G106*D106</f>
        <v>0</v>
      </c>
      <c r="I106" s="17"/>
      <c r="J106" s="16">
        <f t="shared" ref="J106:J113" si="148">I106*D106</f>
        <v>0</v>
      </c>
      <c r="K106" s="22">
        <f t="shared" ref="K106:L110" si="149">E106+G106-I106</f>
        <v>400</v>
      </c>
      <c r="L106" s="16">
        <f t="shared" si="149"/>
        <v>7952</v>
      </c>
    </row>
    <row r="107" spans="1:12" ht="25.5" customHeight="1" x14ac:dyDescent="0.25">
      <c r="A107" s="12">
        <v>98</v>
      </c>
      <c r="B107" s="13" t="s">
        <v>114</v>
      </c>
      <c r="C107" s="12" t="s">
        <v>10</v>
      </c>
      <c r="D107" s="38">
        <v>3650</v>
      </c>
      <c r="E107" s="22">
        <v>0</v>
      </c>
      <c r="F107" s="16">
        <f t="shared" si="147"/>
        <v>0</v>
      </c>
      <c r="G107" s="15"/>
      <c r="H107" s="16">
        <f>G107*D107</f>
        <v>0</v>
      </c>
      <c r="I107" s="17"/>
      <c r="J107" s="16">
        <f t="shared" ref="J107" si="150">I107*D107</f>
        <v>0</v>
      </c>
      <c r="K107" s="22">
        <f t="shared" ref="K107" si="151">E107+G107-I107</f>
        <v>0</v>
      </c>
      <c r="L107" s="16">
        <f t="shared" ref="L107" si="152">F107+H107-J107</f>
        <v>0</v>
      </c>
    </row>
    <row r="108" spans="1:12" ht="48.75" customHeight="1" x14ac:dyDescent="0.25">
      <c r="A108" s="12">
        <v>99</v>
      </c>
      <c r="B108" s="13" t="s">
        <v>93</v>
      </c>
      <c r="C108" s="12" t="s">
        <v>34</v>
      </c>
      <c r="D108" s="14">
        <v>5.0199999999999996</v>
      </c>
      <c r="E108" s="22">
        <v>2900</v>
      </c>
      <c r="F108" s="16">
        <f t="shared" si="147"/>
        <v>14557.999999999998</v>
      </c>
      <c r="G108" s="15"/>
      <c r="H108" s="16">
        <f>G108*D108</f>
        <v>0</v>
      </c>
      <c r="I108" s="17">
        <f>500+500</f>
        <v>1000</v>
      </c>
      <c r="J108" s="16">
        <f t="shared" si="148"/>
        <v>5020</v>
      </c>
      <c r="K108" s="22">
        <f t="shared" si="149"/>
        <v>1900</v>
      </c>
      <c r="L108" s="16">
        <f t="shared" si="149"/>
        <v>9537.9999999999982</v>
      </c>
    </row>
    <row r="109" spans="1:12" ht="57" customHeight="1" x14ac:dyDescent="0.25">
      <c r="A109" s="12">
        <v>100</v>
      </c>
      <c r="B109" s="13" t="s">
        <v>104</v>
      </c>
      <c r="C109" s="12" t="s">
        <v>34</v>
      </c>
      <c r="D109" s="14">
        <v>17.100000000000001</v>
      </c>
      <c r="E109" s="22">
        <v>2300</v>
      </c>
      <c r="F109" s="16">
        <f t="shared" si="147"/>
        <v>39330</v>
      </c>
      <c r="G109" s="15"/>
      <c r="H109" s="16">
        <f t="shared" ref="H109:H110" si="153">G109*D109</f>
        <v>0</v>
      </c>
      <c r="I109" s="39">
        <f>700+200</f>
        <v>900</v>
      </c>
      <c r="J109" s="16">
        <f t="shared" si="148"/>
        <v>15390.000000000002</v>
      </c>
      <c r="K109" s="22">
        <f t="shared" si="149"/>
        <v>1400</v>
      </c>
      <c r="L109" s="16">
        <f t="shared" si="149"/>
        <v>23940</v>
      </c>
    </row>
    <row r="110" spans="1:12" ht="48.75" customHeight="1" x14ac:dyDescent="0.25">
      <c r="A110" s="12">
        <v>101</v>
      </c>
      <c r="B110" s="13" t="s">
        <v>105</v>
      </c>
      <c r="C110" s="12" t="s">
        <v>34</v>
      </c>
      <c r="D110" s="14">
        <v>13.7</v>
      </c>
      <c r="E110" s="22">
        <v>1100</v>
      </c>
      <c r="F110" s="16">
        <f t="shared" si="147"/>
        <v>15070</v>
      </c>
      <c r="G110" s="15"/>
      <c r="H110" s="16">
        <f t="shared" si="153"/>
        <v>0</v>
      </c>
      <c r="I110" s="17">
        <f>300</f>
        <v>300</v>
      </c>
      <c r="J110" s="16">
        <f t="shared" si="148"/>
        <v>4110</v>
      </c>
      <c r="K110" s="22">
        <f t="shared" si="149"/>
        <v>800</v>
      </c>
      <c r="L110" s="16">
        <f t="shared" si="149"/>
        <v>10960</v>
      </c>
    </row>
    <row r="111" spans="1:12" ht="31.5" customHeight="1" x14ac:dyDescent="0.25">
      <c r="A111" s="12">
        <v>102</v>
      </c>
      <c r="B111" s="13" t="s">
        <v>101</v>
      </c>
      <c r="C111" s="12" t="s">
        <v>10</v>
      </c>
      <c r="D111" s="14">
        <v>4999</v>
      </c>
      <c r="E111" s="22">
        <v>2</v>
      </c>
      <c r="F111" s="16">
        <f t="shared" si="147"/>
        <v>9998</v>
      </c>
      <c r="G111" s="15"/>
      <c r="H111" s="16">
        <f t="shared" ref="H111:H115" si="154">G111*D111</f>
        <v>0</v>
      </c>
      <c r="I111" s="17"/>
      <c r="J111" s="16">
        <f>I111*D111</f>
        <v>0</v>
      </c>
      <c r="K111" s="22">
        <f>E111+G111-I111</f>
        <v>2</v>
      </c>
      <c r="L111" s="16">
        <f>F111+H111-J111</f>
        <v>9998</v>
      </c>
    </row>
    <row r="112" spans="1:12" ht="31.5" customHeight="1" x14ac:dyDescent="0.25">
      <c r="A112" s="12">
        <v>103</v>
      </c>
      <c r="B112" s="13" t="s">
        <v>109</v>
      </c>
      <c r="C112" s="12" t="s">
        <v>10</v>
      </c>
      <c r="D112" s="14">
        <v>5499</v>
      </c>
      <c r="E112" s="22">
        <v>3</v>
      </c>
      <c r="F112" s="16">
        <f t="shared" si="147"/>
        <v>16497</v>
      </c>
      <c r="G112" s="15"/>
      <c r="H112" s="16">
        <f t="shared" si="154"/>
        <v>0</v>
      </c>
      <c r="I112" s="17"/>
      <c r="J112" s="16">
        <f>I112*D112</f>
        <v>0</v>
      </c>
      <c r="K112" s="22">
        <f>E112+G112-I112</f>
        <v>3</v>
      </c>
      <c r="L112" s="16">
        <f>F112+H112-J112</f>
        <v>16497</v>
      </c>
    </row>
    <row r="113" spans="1:12" ht="30" customHeight="1" x14ac:dyDescent="0.25">
      <c r="A113" s="12">
        <v>104</v>
      </c>
      <c r="B113" s="13" t="s">
        <v>102</v>
      </c>
      <c r="C113" s="12" t="s">
        <v>10</v>
      </c>
      <c r="D113" s="14">
        <v>516.5</v>
      </c>
      <c r="E113" s="22">
        <v>20</v>
      </c>
      <c r="F113" s="16">
        <f t="shared" si="147"/>
        <v>10330</v>
      </c>
      <c r="G113" s="15"/>
      <c r="H113" s="16">
        <f t="shared" si="154"/>
        <v>0</v>
      </c>
      <c r="I113" s="17"/>
      <c r="J113" s="16">
        <f t="shared" si="148"/>
        <v>0</v>
      </c>
      <c r="K113" s="22">
        <f t="shared" ref="K113" si="155">E113+G113-I113</f>
        <v>20</v>
      </c>
      <c r="L113" s="16">
        <f t="shared" ref="L113" si="156">F113+H113-J113</f>
        <v>10330</v>
      </c>
    </row>
    <row r="114" spans="1:12" ht="44.25" customHeight="1" x14ac:dyDescent="0.25">
      <c r="A114" s="12">
        <v>105</v>
      </c>
      <c r="B114" s="13" t="s">
        <v>108</v>
      </c>
      <c r="C114" s="12" t="s">
        <v>10</v>
      </c>
      <c r="D114" s="14">
        <v>999</v>
      </c>
      <c r="E114" s="22">
        <v>6</v>
      </c>
      <c r="F114" s="16">
        <f t="shared" si="147"/>
        <v>5994</v>
      </c>
      <c r="G114" s="15"/>
      <c r="H114" s="16">
        <f t="shared" si="154"/>
        <v>0</v>
      </c>
      <c r="I114" s="17"/>
      <c r="J114" s="16">
        <f t="shared" ref="J114:J115" si="157">I114*D114</f>
        <v>0</v>
      </c>
      <c r="K114" s="22">
        <f t="shared" ref="K114" si="158">E114+G114-I114</f>
        <v>6</v>
      </c>
      <c r="L114" s="16">
        <f t="shared" ref="L114" si="159">F114+H114-J114</f>
        <v>5994</v>
      </c>
    </row>
    <row r="115" spans="1:12" ht="48" customHeight="1" x14ac:dyDescent="0.25">
      <c r="A115" s="34">
        <v>106</v>
      </c>
      <c r="B115" s="13" t="s">
        <v>111</v>
      </c>
      <c r="C115" s="12" t="s">
        <v>10</v>
      </c>
      <c r="D115" s="14">
        <v>1.26</v>
      </c>
      <c r="E115" s="22">
        <v>500</v>
      </c>
      <c r="F115" s="16">
        <f t="shared" si="147"/>
        <v>630</v>
      </c>
      <c r="G115" s="15"/>
      <c r="H115" s="16">
        <f t="shared" si="154"/>
        <v>0</v>
      </c>
      <c r="I115" s="17"/>
      <c r="J115" s="16">
        <f t="shared" si="157"/>
        <v>0</v>
      </c>
      <c r="K115" s="22">
        <f t="shared" ref="K115" si="160">E115+G115-I115</f>
        <v>500</v>
      </c>
      <c r="L115" s="16">
        <f t="shared" ref="L115" si="161">F115+H115-J115</f>
        <v>630</v>
      </c>
    </row>
    <row r="116" spans="1:12" ht="19.5" customHeight="1" x14ac:dyDescent="0.25">
      <c r="A116" s="34"/>
      <c r="B116" s="24" t="s">
        <v>12</v>
      </c>
      <c r="C116" s="12"/>
      <c r="D116" s="14"/>
      <c r="E116" s="15"/>
      <c r="F116" s="25">
        <f>SUM(F4:F115)</f>
        <v>1351777.5019999999</v>
      </c>
      <c r="G116" s="26"/>
      <c r="H116" s="25">
        <f>SUM(H4:H115)</f>
        <v>1350</v>
      </c>
      <c r="I116" s="27"/>
      <c r="J116" s="25">
        <f>SUM(J4:J115)</f>
        <v>85252.36</v>
      </c>
      <c r="K116" s="26"/>
      <c r="L116" s="25">
        <f t="shared" si="141"/>
        <v>1267875.1419999998</v>
      </c>
    </row>
    <row r="117" spans="1:12" ht="19.5" customHeight="1" x14ac:dyDescent="0.25">
      <c r="A117" s="12"/>
      <c r="B117" s="24" t="s">
        <v>94</v>
      </c>
      <c r="C117" s="12"/>
      <c r="D117" s="14"/>
      <c r="E117" s="15"/>
      <c r="F117" s="16"/>
      <c r="G117" s="15"/>
      <c r="H117" s="16"/>
      <c r="I117" s="17"/>
      <c r="J117" s="16"/>
      <c r="K117" s="15"/>
      <c r="L117" s="16"/>
    </row>
    <row r="118" spans="1:12" ht="29.25" customHeight="1" x14ac:dyDescent="0.25">
      <c r="A118" s="12">
        <v>1</v>
      </c>
      <c r="B118" s="13" t="s">
        <v>69</v>
      </c>
      <c r="C118" s="12" t="s">
        <v>10</v>
      </c>
      <c r="D118" s="23">
        <v>5.4569999999999999</v>
      </c>
      <c r="E118" s="15">
        <v>6725</v>
      </c>
      <c r="F118" s="16">
        <f t="shared" si="4"/>
        <v>36698.324999999997</v>
      </c>
      <c r="G118" s="15"/>
      <c r="H118" s="16">
        <f t="shared" si="1"/>
        <v>0</v>
      </c>
      <c r="I118" s="17">
        <f>50</f>
        <v>50</v>
      </c>
      <c r="J118" s="16">
        <f t="shared" ref="J118" si="162">I118*D118</f>
        <v>272.84999999999997</v>
      </c>
      <c r="K118" s="15">
        <f t="shared" si="108"/>
        <v>6675</v>
      </c>
      <c r="L118" s="16">
        <f t="shared" si="108"/>
        <v>36425.474999999999</v>
      </c>
    </row>
    <row r="119" spans="1:12" ht="29.25" customHeight="1" x14ac:dyDescent="0.25">
      <c r="A119" s="12">
        <v>2</v>
      </c>
      <c r="B119" s="13" t="s">
        <v>77</v>
      </c>
      <c r="C119" s="12" t="s">
        <v>10</v>
      </c>
      <c r="D119" s="23">
        <v>9.0950000000000006</v>
      </c>
      <c r="E119" s="22">
        <v>1460</v>
      </c>
      <c r="F119" s="16">
        <f t="shared" si="4"/>
        <v>13278.7</v>
      </c>
      <c r="G119" s="15"/>
      <c r="H119" s="16">
        <f t="shared" si="1"/>
        <v>0</v>
      </c>
      <c r="I119" s="17"/>
      <c r="J119" s="16">
        <f t="shared" ref="J119" si="163">I119*D119</f>
        <v>0</v>
      </c>
      <c r="K119" s="15">
        <f t="shared" ref="K119" si="164">E119+G119-I119</f>
        <v>1460</v>
      </c>
      <c r="L119" s="16">
        <f t="shared" ref="L119" si="165">F119+H119-J119</f>
        <v>13278.7</v>
      </c>
    </row>
    <row r="120" spans="1:12" ht="11.25" customHeight="1" x14ac:dyDescent="0.25">
      <c r="A120" s="12"/>
      <c r="B120" s="13"/>
      <c r="C120" s="12"/>
      <c r="D120" s="23"/>
      <c r="E120" s="22"/>
      <c r="F120" s="16"/>
      <c r="G120" s="15"/>
      <c r="H120" s="16"/>
      <c r="I120" s="17"/>
      <c r="J120" s="16"/>
      <c r="K120" s="22"/>
      <c r="L120" s="16"/>
    </row>
    <row r="121" spans="1:12" ht="18.75" customHeight="1" x14ac:dyDescent="0.25">
      <c r="A121" s="12"/>
      <c r="B121" s="24" t="s">
        <v>12</v>
      </c>
      <c r="C121" s="12"/>
      <c r="D121" s="23"/>
      <c r="E121" s="22"/>
      <c r="F121" s="25">
        <f>SUM(F117:F119)</f>
        <v>49977.024999999994</v>
      </c>
      <c r="G121" s="26"/>
      <c r="H121" s="25">
        <f>SUM(H117:H119)</f>
        <v>0</v>
      </c>
      <c r="I121" s="27"/>
      <c r="J121" s="25">
        <f>SUM(J117:J119)</f>
        <v>272.84999999999997</v>
      </c>
      <c r="K121" s="28"/>
      <c r="L121" s="25">
        <f t="shared" ref="L121:L122" si="166">F121+H121-J121</f>
        <v>49704.174999999996</v>
      </c>
    </row>
    <row r="122" spans="1:12" ht="94.5" customHeight="1" x14ac:dyDescent="0.25">
      <c r="A122" s="12"/>
      <c r="B122" s="5" t="s">
        <v>106</v>
      </c>
      <c r="C122" s="12" t="s">
        <v>10</v>
      </c>
      <c r="D122" s="32">
        <v>396.85230000000001</v>
      </c>
      <c r="E122" s="7">
        <v>200</v>
      </c>
      <c r="F122" s="33">
        <f>D122*E122</f>
        <v>79370.460000000006</v>
      </c>
      <c r="G122" s="15"/>
      <c r="H122" s="16">
        <f>G122*D122</f>
        <v>0</v>
      </c>
      <c r="I122" s="15"/>
      <c r="J122" s="33">
        <f>I122*D122</f>
        <v>0</v>
      </c>
      <c r="K122" s="15">
        <f>E122+G122-I122</f>
        <v>200</v>
      </c>
      <c r="L122" s="33">
        <f t="shared" si="166"/>
        <v>79370.460000000006</v>
      </c>
    </row>
    <row r="123" spans="1:12" x14ac:dyDescent="0.25">
      <c r="A123" s="34">
        <v>1</v>
      </c>
      <c r="B123" s="30"/>
      <c r="C123" s="29"/>
      <c r="D123" s="31"/>
      <c r="E123" s="29"/>
      <c r="F123" s="37">
        <f>SUM(F122)</f>
        <v>79370.460000000006</v>
      </c>
      <c r="G123" s="29"/>
      <c r="H123" s="35">
        <f>SUM(H122)</f>
        <v>0</v>
      </c>
      <c r="I123" s="29"/>
      <c r="J123" s="36">
        <f>SUM(J122)</f>
        <v>0</v>
      </c>
      <c r="K123" s="29"/>
      <c r="L123" s="35">
        <f>SUM(L122)</f>
        <v>79370.460000000006</v>
      </c>
    </row>
    <row r="124" spans="1:12" x14ac:dyDescent="0.25">
      <c r="A124" s="29"/>
    </row>
  </sheetData>
  <mergeCells count="13">
    <mergeCell ref="G1:J1"/>
    <mergeCell ref="G2:H2"/>
    <mergeCell ref="I2:J2"/>
    <mergeCell ref="K1:L1"/>
    <mergeCell ref="F2:F3"/>
    <mergeCell ref="K2:K3"/>
    <mergeCell ref="L2:L3"/>
    <mergeCell ref="B1:B3"/>
    <mergeCell ref="C1:C3"/>
    <mergeCell ref="D1:D3"/>
    <mergeCell ref="A1:A3"/>
    <mergeCell ref="E2:E3"/>
    <mergeCell ref="E1:F1"/>
  </mergeCells>
  <pageMargins left="0.25" right="0.25" top="0.75" bottom="0.75" header="0.3" footer="0.3"/>
  <pageSetup paperSize="9" scale="90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2026-05-01T09:41:26Z</cp:lastPrinted>
  <dcterms:created xsi:type="dcterms:W3CDTF">2021-03-23T08:33:27Z</dcterms:created>
  <dcterms:modified xsi:type="dcterms:W3CDTF">2026-09-03T06:48:48Z</dcterms:modified>
</cp:coreProperties>
</file>